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85"/>
  </bookViews>
  <sheets>
    <sheet name="Sheet0" sheetId="1" r:id="rId1"/>
  </sheets>
  <definedNames>
    <definedName name="_xlnm._FilterDatabase" localSheetId="0" hidden="1">Sheet0!$A$1:$C$1550</definedName>
    <definedName name="_xlnm.Print_Titles" localSheetId="0">Sheet0!$1:$1</definedName>
  </definedNames>
  <calcPr calcId="144525"/>
</workbook>
</file>

<file path=xl/sharedStrings.xml><?xml version="1.0" encoding="utf-8"?>
<sst xmlns="http://schemas.openxmlformats.org/spreadsheetml/2006/main" count="2617" uniqueCount="2617">
  <si>
    <t>序号</t>
  </si>
  <si>
    <t>单位名称</t>
  </si>
  <si>
    <t>信用代码</t>
  </si>
  <si>
    <t>博源诺信（北京）生物科技有限责任公司</t>
  </si>
  <si>
    <t>北京翎客航天科技有限公司</t>
  </si>
  <si>
    <t>91110106MA0087J35N</t>
  </si>
  <si>
    <t>北京智源家恒科贸有限公司</t>
  </si>
  <si>
    <t>91110302306767861U</t>
  </si>
  <si>
    <t>阿波罗智联（北京）科技有限公司</t>
  </si>
  <si>
    <t>91110302MA01XA1T9M</t>
  </si>
  <si>
    <t>北京容居科技有限公司</t>
  </si>
  <si>
    <t>91110108318081859G</t>
  </si>
  <si>
    <t>北京虹轩科技创新有限公司</t>
  </si>
  <si>
    <t>91110115318095644D</t>
  </si>
  <si>
    <t>德诺杰亿（北京）生物科技有限公司</t>
  </si>
  <si>
    <t>91110302076647425P</t>
  </si>
  <si>
    <t>北京和华瑞博医疗科技有限公司</t>
  </si>
  <si>
    <t>北京申江风冷发动机有限责任公司</t>
  </si>
  <si>
    <t>91110115802424761A</t>
  </si>
  <si>
    <t>碳阻迹（北京）科技有限公司</t>
  </si>
  <si>
    <t>91110302569465814F</t>
  </si>
  <si>
    <t>赫普科技发展（北京）有限公司</t>
  </si>
  <si>
    <t>91110302MA00GEH78F</t>
  </si>
  <si>
    <t>同人拓丰（北京）科技有限公司</t>
  </si>
  <si>
    <t>91110302MA017Y9T3N</t>
  </si>
  <si>
    <t>北京道森科技有限公司</t>
  </si>
  <si>
    <t>91110105600033420M</t>
  </si>
  <si>
    <t>国网城乡电力设计研究（北京）有限公司</t>
  </si>
  <si>
    <t>91110302074185132M</t>
  </si>
  <si>
    <t>北京水治清科技有限公司</t>
  </si>
  <si>
    <t>91110112MA01QH6Y2H</t>
  </si>
  <si>
    <t>北京燕拓减振科技有限公司</t>
  </si>
  <si>
    <t>91110302094569352Y</t>
  </si>
  <si>
    <t>北京普瑞英杰科技有限责任公司</t>
  </si>
  <si>
    <t>北京精科评测技术有限公司</t>
  </si>
  <si>
    <t>91110302078534504L</t>
  </si>
  <si>
    <t>国科恒兴（北京）医疗科技有限公司</t>
  </si>
  <si>
    <t>91110302348289212D</t>
  </si>
  <si>
    <t>北京天地汇云科技有限公司</t>
  </si>
  <si>
    <t>北京永邦盛达化工产品有限公司</t>
  </si>
  <si>
    <t>91110302674269823K</t>
  </si>
  <si>
    <t>昭衍(北京)医药科技有限公司</t>
  </si>
  <si>
    <t>91110302MA01MFM41X</t>
  </si>
  <si>
    <t>强联智创（北京）科技有限公司</t>
  </si>
  <si>
    <t>91110105MA0080C82F</t>
  </si>
  <si>
    <t>北京奕润通科技有限公司</t>
  </si>
  <si>
    <t>北京纽安博生物技术有限公司</t>
  </si>
  <si>
    <t>航科建研（北京）科技有限公司</t>
  </si>
  <si>
    <t>北京集创北方系统技术有限公司</t>
  </si>
  <si>
    <t>北京铂茵生物科技有限公司</t>
  </si>
  <si>
    <t>91110302MA01Q59K4H</t>
  </si>
  <si>
    <t>北京亦庄国际产业互联网研究院股份公司</t>
  </si>
  <si>
    <t>91110302MA0037205J</t>
  </si>
  <si>
    <t>嘉纳尔科技（北京）有限公司</t>
  </si>
  <si>
    <t>91110302780952925U</t>
  </si>
  <si>
    <t>北京宏瓴科技发展有限公司</t>
  </si>
  <si>
    <t>慧动星球(北京)科技有限公司</t>
  </si>
  <si>
    <t>北京通德美瑞科技有限公司</t>
  </si>
  <si>
    <t>91110111MA01FU706Q</t>
  </si>
  <si>
    <t>京水云（北京）科技有限公司</t>
  </si>
  <si>
    <t>91110302MA00GGJH8X</t>
  </si>
  <si>
    <t>北京赛控科技有限公司</t>
  </si>
  <si>
    <t>91110105688399311M</t>
  </si>
  <si>
    <t>玩心（北京）网络科技有限公司</t>
  </si>
  <si>
    <t>9131011431255175XC</t>
  </si>
  <si>
    <t>北京永泰瑞科生物科技有限公司</t>
  </si>
  <si>
    <t>北交振安轨道科技(北京)有限公司</t>
  </si>
  <si>
    <t>91110400MABQ558L4H</t>
  </si>
  <si>
    <t>北京德默高科医药技术有限公司</t>
  </si>
  <si>
    <t>北京中科国光量子科技有限公司</t>
  </si>
  <si>
    <t>91110108MA7EP9LU2G</t>
  </si>
  <si>
    <t>锐创（北京）工程有限公司</t>
  </si>
  <si>
    <t>91110112317951103K</t>
  </si>
  <si>
    <t>北京丹擎医药科技有限公司</t>
  </si>
  <si>
    <t>91110400MA020L786E</t>
  </si>
  <si>
    <t>名将宠美教育科技（北京）有限公司</t>
  </si>
  <si>
    <t>北京科翰龙半导体装备科技有限公司</t>
  </si>
  <si>
    <t>91110400MA04BAUT6L</t>
  </si>
  <si>
    <t>北京通泰信诚科技有限公司</t>
  </si>
  <si>
    <t>91110302599675572H</t>
  </si>
  <si>
    <t>北京求臻医疗器械有限公司</t>
  </si>
  <si>
    <t>北方导航控制技术股份有限公司</t>
  </si>
  <si>
    <t>拉贝姆(北京)科技有限公司</t>
  </si>
  <si>
    <t>北京云中盖娅科技有限公司</t>
  </si>
  <si>
    <t>91110108MA02B2A59W</t>
  </si>
  <si>
    <t>北京捷普创威光电技术有限公司</t>
  </si>
  <si>
    <t>91110302571284502T</t>
  </si>
  <si>
    <t>北京光衡科技有限公司</t>
  </si>
  <si>
    <t>91110302MA00DLW33E</t>
  </si>
  <si>
    <t>北京星油科技有限公司</t>
  </si>
  <si>
    <t>北京智愈医疗科技有限公司</t>
  </si>
  <si>
    <t>北京马威电动力技术有限公司</t>
  </si>
  <si>
    <t>北京引正基因科技有限公司</t>
  </si>
  <si>
    <t>91110114MA04DNBC2Y</t>
  </si>
  <si>
    <t>北京百奥川生物科技有限责任公司</t>
  </si>
  <si>
    <t>91110302MA002FJ77W</t>
  </si>
  <si>
    <t>北京中智信息技术股份有限公司</t>
  </si>
  <si>
    <t>91110302MA004XDD8E</t>
  </si>
  <si>
    <t>文博时空科技（北京）有限公司</t>
  </si>
  <si>
    <t>91110112755255124W</t>
  </si>
  <si>
    <t>华翊博奥(北京)量子科技有限公司</t>
  </si>
  <si>
    <t>91110400MA7FEMXN8G</t>
  </si>
  <si>
    <t>帝轮(北京)科技发展有限公司</t>
  </si>
  <si>
    <t>91110302MA00CPYT4J</t>
  </si>
  <si>
    <t>北京树优信息技术有限公司</t>
  </si>
  <si>
    <t>北京百臻生物技术有限公司</t>
  </si>
  <si>
    <t>91110108MA0212MQ2U</t>
  </si>
  <si>
    <t>北京保准信息技术有限公司</t>
  </si>
  <si>
    <t>91110105MA00CALF6P</t>
  </si>
  <si>
    <t>北京博电互联能源科技有限公司</t>
  </si>
  <si>
    <t>91110108MA01C2MB9N</t>
  </si>
  <si>
    <t>北京国化新材料技术研究院有限公司</t>
  </si>
  <si>
    <t>91110302MA00C9LQ3F</t>
  </si>
  <si>
    <t>北京图荟奕博建筑设计院有限公司</t>
  </si>
  <si>
    <t>91110115MA02A65U7A</t>
  </si>
  <si>
    <t>中青华培有限公司</t>
  </si>
  <si>
    <t>91110109MA01LYC36Q</t>
  </si>
  <si>
    <t>北京航天汇信科技有限公司</t>
  </si>
  <si>
    <t>91110302801728333L</t>
  </si>
  <si>
    <t>北京工大亚芯光电科技有限公司</t>
  </si>
  <si>
    <t>91510600MA637PLM0U</t>
  </si>
  <si>
    <t>北京讯一科技有限公司</t>
  </si>
  <si>
    <t>北京欧德楷模科技有限公司</t>
  </si>
  <si>
    <t>91110116318310244T</t>
  </si>
  <si>
    <t>北京港日科技有限公司</t>
  </si>
  <si>
    <t>91110112MA01CJFM0F</t>
  </si>
  <si>
    <t>北京九城大数据科技有限公司</t>
  </si>
  <si>
    <t>91110302573165996Q</t>
  </si>
  <si>
    <t>捷赛厨电（北京）科技有限公司</t>
  </si>
  <si>
    <t>91110109757723446F</t>
  </si>
  <si>
    <t>北京协和生物工程研究所有限公司</t>
  </si>
  <si>
    <t>91110108726364524X</t>
  </si>
  <si>
    <t>致真精仪（北京）科技有限公司</t>
  </si>
  <si>
    <t>91110108MA020Y9F1X</t>
  </si>
  <si>
    <t>北京新领智能科技有限公司</t>
  </si>
  <si>
    <t>91110400MA04EEPE9Y</t>
  </si>
  <si>
    <t>北京康易聆医疗科技有限公司</t>
  </si>
  <si>
    <t>91110302585895021N</t>
  </si>
  <si>
    <t>北京思众电子科技有限公司</t>
  </si>
  <si>
    <t>中德睿智（北京）科技有限公司</t>
  </si>
  <si>
    <t>91110106685793671P</t>
  </si>
  <si>
    <t>北京新长科科技发展有限公司</t>
  </si>
  <si>
    <t>91110112796706059M</t>
  </si>
  <si>
    <t>北京新艾进生物科技有限公司</t>
  </si>
  <si>
    <t>91110302306645012U</t>
  </si>
  <si>
    <t>北京大艾机器人科技有限公司</t>
  </si>
  <si>
    <t>北京吉瑞普管道技术有限公司</t>
  </si>
  <si>
    <t>91110302576933161A</t>
  </si>
  <si>
    <t>北京星和众智科技有限公司</t>
  </si>
  <si>
    <t>91110302590691947F</t>
  </si>
  <si>
    <t>北京科锐特科技有限公司</t>
  </si>
  <si>
    <t>91110302MA01YJ7W1J</t>
  </si>
  <si>
    <t>北京华夏行科技有限公司</t>
  </si>
  <si>
    <t>北京摩尔时代科技有限公司</t>
  </si>
  <si>
    <t>91110105674290219A</t>
  </si>
  <si>
    <t>北京天星创能科技有限公司</t>
  </si>
  <si>
    <t>91110101562073164P</t>
  </si>
  <si>
    <t>润方（北京）生物科技有限公司</t>
  </si>
  <si>
    <t>北京敏速智造生物科技有限公司</t>
  </si>
  <si>
    <t>9111030230678862XR</t>
  </si>
  <si>
    <t>北京北控曙光大数据股份有限公司</t>
  </si>
  <si>
    <t>91110302MA00GAU88C</t>
  </si>
  <si>
    <t>北京瑞斯贝科技有限公司</t>
  </si>
  <si>
    <t>91110302MA018LRF3M</t>
  </si>
  <si>
    <t>北京汉龙致远科技有限公司</t>
  </si>
  <si>
    <t>91110108592360324L</t>
  </si>
  <si>
    <t>华智龙科技（北京）有限公司</t>
  </si>
  <si>
    <t>中技(北京)新能源电力有限公司</t>
  </si>
  <si>
    <t>91110400MA04FXWG7B</t>
  </si>
  <si>
    <t>北京天元智创科技有限公司</t>
  </si>
  <si>
    <t>91110302MA01J6KW7M</t>
  </si>
  <si>
    <t>北京亿里生物科技发展有限公司</t>
  </si>
  <si>
    <t>北京龙迈达斯科技开发有限公司</t>
  </si>
  <si>
    <t>北京木森激光电子技术有限公司</t>
  </si>
  <si>
    <t>91110112696398706D</t>
  </si>
  <si>
    <t>北京国富泰信用管理有限公司</t>
  </si>
  <si>
    <t>德为智慧医疗科技(北京)有限公司</t>
  </si>
  <si>
    <t>91110400MABQYP9E6T</t>
  </si>
  <si>
    <t>北京安农信息科技有限公司</t>
  </si>
  <si>
    <t>91110108MA01TNGF3Q</t>
  </si>
  <si>
    <t>北京阳光普创新能源科技有限公司</t>
  </si>
  <si>
    <t>91110106MA00AT975G</t>
  </si>
  <si>
    <t>晟宇伟业(北京)科技发展有限公司</t>
  </si>
  <si>
    <t>北京华业中科科技发展有限公司</t>
  </si>
  <si>
    <t>9111010666914185XP</t>
  </si>
  <si>
    <t>林扬东方(北京)科技有限公司</t>
  </si>
  <si>
    <t>91110302MA01G09F5E</t>
  </si>
  <si>
    <t>罗诺克兹（北京）能源设备技术有限公司</t>
  </si>
  <si>
    <t>9111030233024442XN</t>
  </si>
  <si>
    <t>北京鼎持生物技术有限公司</t>
  </si>
  <si>
    <t>蚂蚁源科学仪器（北京）有限公司</t>
  </si>
  <si>
    <t>北京行健永贞科技有限公司</t>
  </si>
  <si>
    <t>91110106MA008UJF6N</t>
  </si>
  <si>
    <t>北京德鑫泉物联网科技股份有限公司</t>
  </si>
  <si>
    <t>91110302758226257C</t>
  </si>
  <si>
    <t>北京枭龙科技有限公司</t>
  </si>
  <si>
    <t>91110108335616616N</t>
  </si>
  <si>
    <t>北京数字禾禾科技有限公司</t>
  </si>
  <si>
    <t>北京益博康纳生物技术有限公司</t>
  </si>
  <si>
    <t>91110302MA01J51F4H</t>
  </si>
  <si>
    <t>北京智中能源互联网研究院有限公司</t>
  </si>
  <si>
    <t>联丰智创（北京）能源管理有限公司</t>
  </si>
  <si>
    <t>91110302MA01R1PX7F</t>
  </si>
  <si>
    <t>北京安普兑电子科技有限公司</t>
  </si>
  <si>
    <t>9111011205139904XW</t>
  </si>
  <si>
    <t>三公国际资信评估（北京）有限公司</t>
  </si>
  <si>
    <t>91110302MA01LAH24J</t>
  </si>
  <si>
    <t>中金数据集团有限公司</t>
  </si>
  <si>
    <t>91110302774700481M</t>
  </si>
  <si>
    <t>北京采声科技有限公司</t>
  </si>
  <si>
    <t>91110108MA01T11J0M</t>
  </si>
  <si>
    <t>中航中试科技(北京)有限公司</t>
  </si>
  <si>
    <t>91110302MA006W6G6U</t>
  </si>
  <si>
    <t>北京松叶科技有限公司</t>
  </si>
  <si>
    <t>北京新海瑞腾国际科技有限公司</t>
  </si>
  <si>
    <t>91110116556801188L</t>
  </si>
  <si>
    <t>法拉德节能技术（北京）股份有限公司</t>
  </si>
  <si>
    <t>9111030207173882XU</t>
  </si>
  <si>
    <t>北京华铠安全防护技术有限公司</t>
  </si>
  <si>
    <t>91110112MA01LGRR9P</t>
  </si>
  <si>
    <t>北京精测半导体装备有限公司</t>
  </si>
  <si>
    <t>北京克莱思沃科技有限公司</t>
  </si>
  <si>
    <t>91110108MA004MC56W</t>
  </si>
  <si>
    <t>北京立科新兴数字化技术有限公司</t>
  </si>
  <si>
    <t>北京新航科技有限公司</t>
  </si>
  <si>
    <t>91110106597716107H</t>
  </si>
  <si>
    <t>北京圜晖科技有限公司</t>
  </si>
  <si>
    <t>北京国阳海创科技有限公司</t>
  </si>
  <si>
    <t>北京合宜集通科技有限公司</t>
  </si>
  <si>
    <t>91110302MA006UGX3H</t>
  </si>
  <si>
    <t>大地巨人（北京）工程科技有限公司</t>
  </si>
  <si>
    <t>91110302MA01PPQJ3W</t>
  </si>
  <si>
    <t>北京道仪数慧科技有限公司</t>
  </si>
  <si>
    <t>北京软石智控科技有限公司</t>
  </si>
  <si>
    <t>北京博迈通达信息技术有限公司</t>
  </si>
  <si>
    <t>北京日昌电气有限公司</t>
  </si>
  <si>
    <t>91110115722600358R</t>
  </si>
  <si>
    <t>北京世控科技有限公司</t>
  </si>
  <si>
    <t>北京博大万泰国际投资咨询有限公司</t>
  </si>
  <si>
    <t>91110302694957172X</t>
  </si>
  <si>
    <t>北京鸿测科技发展有限公司</t>
  </si>
  <si>
    <t>北京芮赛环保科技有限公司</t>
  </si>
  <si>
    <t>91110105MA01PYHT2X</t>
  </si>
  <si>
    <t>北京华航航宇科技有限公司</t>
  </si>
  <si>
    <t>91110108693292770Q</t>
  </si>
  <si>
    <t>北京哲勤科技有限公司</t>
  </si>
  <si>
    <t>北京圣开景科技有限公司</t>
  </si>
  <si>
    <t>北京昕感科技有限责任公司</t>
  </si>
  <si>
    <t>91110302MA01UMWK9P</t>
  </si>
  <si>
    <t>北京中科数睿科技有限公司</t>
  </si>
  <si>
    <t>91110116MA007W0B2Y</t>
  </si>
  <si>
    <t>北京易美新创科技有限公司</t>
  </si>
  <si>
    <t>91110302MA01GE7LXP</t>
  </si>
  <si>
    <t>聚利合成（北京）科技发展有限公司</t>
  </si>
  <si>
    <t>91110302MA01J88W6J</t>
  </si>
  <si>
    <t>北京云联慧通科技有限公司</t>
  </si>
  <si>
    <t>北京中科天昊科技有限公司</t>
  </si>
  <si>
    <t>北京华科智行科技有限公司</t>
  </si>
  <si>
    <t>北京霄飞智能科技有限公司</t>
  </si>
  <si>
    <t>北京华远万兴科技发展有限公司</t>
  </si>
  <si>
    <t>北京门石信息技术有限公司</t>
  </si>
  <si>
    <t>91110400MABTCLHX4M</t>
  </si>
  <si>
    <t>北京全朗科技有限公司</t>
  </si>
  <si>
    <t>鸿陆（北京）科技有限公司</t>
  </si>
  <si>
    <t>北京弘视安控科技有限公司</t>
  </si>
  <si>
    <t>北京铭道众缘生物科技有限公司</t>
  </si>
  <si>
    <t>91110108306502468F</t>
  </si>
  <si>
    <t>章文医药（北京）有限公司</t>
  </si>
  <si>
    <t>91110112MA01CRH99W</t>
  </si>
  <si>
    <t>北京中电易捷科技有限公司</t>
  </si>
  <si>
    <t>91110302MA00EELD1H</t>
  </si>
  <si>
    <t>北交联合云计算有限公司</t>
  </si>
  <si>
    <t>伯安（北京）科技有限公司</t>
  </si>
  <si>
    <t>森普瑞斯（北京）细胞技术有限公司</t>
  </si>
  <si>
    <t>北京航天卓越精密机械制造有限公司</t>
  </si>
  <si>
    <t>91110115102169229E</t>
  </si>
  <si>
    <t>北京中科索真云健康科技有限公司</t>
  </si>
  <si>
    <t>91110302MA01KJA02L</t>
  </si>
  <si>
    <t>国坤建设工程（北京）有限公司</t>
  </si>
  <si>
    <t>91110106802216700H</t>
  </si>
  <si>
    <t>北京京诚赛瑞信息技术有限公司</t>
  </si>
  <si>
    <t>91110302761401706Q</t>
  </si>
  <si>
    <t>北京汇捷特数码科技有限公司</t>
  </si>
  <si>
    <t>91110302MA01HH1DXU</t>
  </si>
  <si>
    <t>北京畅云无限信息技术有限公司</t>
  </si>
  <si>
    <t>91110114344292772E</t>
  </si>
  <si>
    <t>北京少仕科技有限公司</t>
  </si>
  <si>
    <t>北京凌云智能科技有限公司</t>
  </si>
  <si>
    <t>91110302091866263W</t>
  </si>
  <si>
    <t>图之智(北京)科技有限公司</t>
  </si>
  <si>
    <t>北京亿海冠群科技有限公司</t>
  </si>
  <si>
    <t>91110101597717783E</t>
  </si>
  <si>
    <t>北京爱医博通信息技术有限公司</t>
  </si>
  <si>
    <t>91110302MA01J2NB3U</t>
  </si>
  <si>
    <t>北京征和科技有限公司</t>
  </si>
  <si>
    <t>91110105MA008C3Y0K</t>
  </si>
  <si>
    <t>云联智慧（北京）科技有限公司</t>
  </si>
  <si>
    <t>91110302MA019JHE1A</t>
  </si>
  <si>
    <t>北京网来科技发展有限公司</t>
  </si>
  <si>
    <t>91110302MA01HNFM9R</t>
  </si>
  <si>
    <t>北京爱山河国际建筑研究院有限公司</t>
  </si>
  <si>
    <t>91110302MA00BX5D5X</t>
  </si>
  <si>
    <t>中科远通（北京）电信工程有限公司</t>
  </si>
  <si>
    <t>档档（北京）数字技术有限公司</t>
  </si>
  <si>
    <t>91110400MA04DJYBXN</t>
  </si>
  <si>
    <t>航天长征火箭技术有限公司</t>
  </si>
  <si>
    <t>91110302700238431D</t>
  </si>
  <si>
    <t>旗龙时代科技（北京）有限公司</t>
  </si>
  <si>
    <t>91110302MA005UR40R</t>
  </si>
  <si>
    <t>通明智云（北京）科技有限公司</t>
  </si>
  <si>
    <t>91110400MA7EQEY33B</t>
  </si>
  <si>
    <t>北京纳智信技术服务有限公司</t>
  </si>
  <si>
    <t>91110302MA00EBTH7L</t>
  </si>
  <si>
    <t>北京黎东幕墙工程有限公司</t>
  </si>
  <si>
    <t>91110113579015446N</t>
  </si>
  <si>
    <t>北京一针机器人有限公司</t>
  </si>
  <si>
    <t>91110400MAC00FX42U</t>
  </si>
  <si>
    <t>北京索比咨询有限公司</t>
  </si>
  <si>
    <t>91110105399291857J</t>
  </si>
  <si>
    <t>北京智宝云科科技有限公司</t>
  </si>
  <si>
    <t>91110108MA008B5B2M</t>
  </si>
  <si>
    <t>安弗尔（北京）科技有限公司</t>
  </si>
  <si>
    <t>91110302MA01WT2Y2M</t>
  </si>
  <si>
    <t>水母再生（北京）环保科技有限公司</t>
  </si>
  <si>
    <t>91110108MA01T03F8F</t>
  </si>
  <si>
    <t>北京匠人传奇科技有限公司</t>
  </si>
  <si>
    <t>北京学川科技有限公司</t>
  </si>
  <si>
    <t>北京奥瑞斯锁业有限公司</t>
  </si>
  <si>
    <t>北京明尼特环保设备有限公司</t>
  </si>
  <si>
    <t>北京溯本源和生物科技有限公司</t>
  </si>
  <si>
    <t>91110108348347742E</t>
  </si>
  <si>
    <t>北京零重宇航技术有限公司</t>
  </si>
  <si>
    <t>91110108589125534A</t>
  </si>
  <si>
    <t>北京瑞纳慧信息技术有限公司</t>
  </si>
  <si>
    <t>91110302MA01Q7842L</t>
  </si>
  <si>
    <t>北京秋满实医疗科技有限公司</t>
  </si>
  <si>
    <t>91110108700198580D</t>
  </si>
  <si>
    <t>北京基业昌达新能源技术有限公司</t>
  </si>
  <si>
    <t>91110108599670552P</t>
  </si>
  <si>
    <t>北京中视天宸广告有限公司</t>
  </si>
  <si>
    <t>91110105553086713W</t>
  </si>
  <si>
    <t>北京亦通工程规划设计有限公司</t>
  </si>
  <si>
    <t>91110302MA01JLLN0L</t>
  </si>
  <si>
    <t>北京易康盛世科技股份有限公司</t>
  </si>
  <si>
    <t>91110302MA007GKH5L</t>
  </si>
  <si>
    <t>中建科技集团北京低碳智慧城市科技有限公司</t>
  </si>
  <si>
    <t>91110400MA04D5ARXM</t>
  </si>
  <si>
    <t>北京中首脉科技有限公司</t>
  </si>
  <si>
    <t>91110114MA00FY8K6G</t>
  </si>
  <si>
    <t>东友（北京）在线监测技术有限公司</t>
  </si>
  <si>
    <t>91110302MA00HEWJ7X</t>
  </si>
  <si>
    <t>北京现代高达生物技术有限责任公司</t>
  </si>
  <si>
    <t>国芯思存（北京）科技有限公司</t>
  </si>
  <si>
    <t>91110113MA01RFX30R</t>
  </si>
  <si>
    <t>思达睿（北京）信息技术有限公司</t>
  </si>
  <si>
    <t>91110112MA019TFK5F</t>
  </si>
  <si>
    <t>北京汇智慧众汽车技术研究院</t>
  </si>
  <si>
    <t>91110302306503516L</t>
  </si>
  <si>
    <t>盛吉盛半导体科技（北京）有限公司</t>
  </si>
  <si>
    <t>91110400MA020QB85Y</t>
  </si>
  <si>
    <t>北京凯莱天成医药科技有限公司</t>
  </si>
  <si>
    <t>91110302567421033Q</t>
  </si>
  <si>
    <t>北京航星传动科技有限公司</t>
  </si>
  <si>
    <t>东方意(北京)科技有限公司</t>
  </si>
  <si>
    <t>中启能(北京)节能科技有限公司</t>
  </si>
  <si>
    <t>91110400MA04EKTW8F</t>
  </si>
  <si>
    <t>北京世纪科环生态农业研究院</t>
  </si>
  <si>
    <t>91110106700247872B</t>
  </si>
  <si>
    <t>艾佧科技（北京）有限公司</t>
  </si>
  <si>
    <t>北京信步自动门有限公司</t>
  </si>
  <si>
    <t>北京泰亚赛福科技发展有限责任公司</t>
  </si>
  <si>
    <t>北京三英信通科技有限公司</t>
  </si>
  <si>
    <t>91110304MA01EFN36Q</t>
  </si>
  <si>
    <t>北京注色影视科技有限公司</t>
  </si>
  <si>
    <t>91110108MA001MNQ1J</t>
  </si>
  <si>
    <t>北京智文创想科技有限公司</t>
  </si>
  <si>
    <t>91110302MA01AY8M6C</t>
  </si>
  <si>
    <t>北京赛博数智科技有限公司</t>
  </si>
  <si>
    <t>91110302MA01YTEW3A</t>
  </si>
  <si>
    <t>北京起步科技股份有限公司</t>
  </si>
  <si>
    <t>91110302787751261T</t>
  </si>
  <si>
    <t>京全品质能源技术(北京)有限公司</t>
  </si>
  <si>
    <t>91110302318061540N</t>
  </si>
  <si>
    <t>北京能工荟智机器人有限责任公司</t>
  </si>
  <si>
    <t>91110115MA01PX6K6W</t>
  </si>
  <si>
    <t>北京鑫叶新能源科技有限责任公司</t>
  </si>
  <si>
    <t>9111030208285552XF</t>
  </si>
  <si>
    <t>联商客（北京）物联网科技有限公司</t>
  </si>
  <si>
    <t>91110108MA007JX74T</t>
  </si>
  <si>
    <t>北京华建阳光科技有限责任公司</t>
  </si>
  <si>
    <t>91110302MA01YCWH9U</t>
  </si>
  <si>
    <t>北京弘扬紫东环保科技有限公司</t>
  </si>
  <si>
    <t>北京诺百金科水处理技术有限公司</t>
  </si>
  <si>
    <t>北京中赛园科技有限公司</t>
  </si>
  <si>
    <t>91110106MA01P6350K</t>
  </si>
  <si>
    <t>北京芯源科技有限公司</t>
  </si>
  <si>
    <t>9111030231801922XG</t>
  </si>
  <si>
    <t>北京中环质评环境监测有限公司</t>
  </si>
  <si>
    <t>北京富龙康泰生物技术有限公司</t>
  </si>
  <si>
    <t>91110302575153497M</t>
  </si>
  <si>
    <t>中航天地激光科技有限公司</t>
  </si>
  <si>
    <t>北京博奥汇玖生物科技有限公司</t>
  </si>
  <si>
    <t>91110105067343905J</t>
  </si>
  <si>
    <t>北京金康和信药业科技有限公司</t>
  </si>
  <si>
    <t>91110302MA009AER3E</t>
  </si>
  <si>
    <t>中航国际金网（北京）科技有限公司</t>
  </si>
  <si>
    <t>91110302774701046H</t>
  </si>
  <si>
    <t>北京护卧康科技有限公司</t>
  </si>
  <si>
    <t>91110108726341015E</t>
  </si>
  <si>
    <t>纳克微束（北京）有限公司</t>
  </si>
  <si>
    <t>91110400MABTQH8D9Q</t>
  </si>
  <si>
    <t>北京乐会科技有限公司</t>
  </si>
  <si>
    <t>91110302MA00G8D33R</t>
  </si>
  <si>
    <t>北京云族佳科技有限公司</t>
  </si>
  <si>
    <t>91110302074173043X</t>
  </si>
  <si>
    <t>北京市科通电子继电器总厂有限公司</t>
  </si>
  <si>
    <t>北京思睿博格流体科技有限公司</t>
  </si>
  <si>
    <t>北京恒源新动力科技有限公司</t>
  </si>
  <si>
    <t>91110115MA001K1C1L</t>
  </si>
  <si>
    <t>未来天工(北京)科技有限责任公司</t>
  </si>
  <si>
    <t>91110302MA01KH708Y</t>
  </si>
  <si>
    <t>英凡蒂（北京）科技有限公司</t>
  </si>
  <si>
    <t>健力普（北京）医疗科技有限公司</t>
  </si>
  <si>
    <t>北京脑泰科技发展有限公司</t>
  </si>
  <si>
    <t>91110302569450954D</t>
  </si>
  <si>
    <t>北京航天嘉诚精密科技发展有限公司</t>
  </si>
  <si>
    <t>91110115669932862A</t>
  </si>
  <si>
    <t>中核粒子医疗科技有限公司</t>
  </si>
  <si>
    <t>91110102MA01MJ6P2T</t>
  </si>
  <si>
    <t>北京人次方科技有限公司</t>
  </si>
  <si>
    <t>91110108MA00B6HH0W</t>
  </si>
  <si>
    <t>世纪保众（北京）网络科技有限公司</t>
  </si>
  <si>
    <t>91110302MA00153N3T</t>
  </si>
  <si>
    <t>北京芯瑞康科技有限公司</t>
  </si>
  <si>
    <t>中联华诺(北京)科技有限公司</t>
  </si>
  <si>
    <t>91110302MA01PC2K3H</t>
  </si>
  <si>
    <t>诺未科技（北京）有限公司</t>
  </si>
  <si>
    <t>91110302096969026X</t>
  </si>
  <si>
    <t>北京宝能卓越科技有限公司</t>
  </si>
  <si>
    <t>91110101069562618U</t>
  </si>
  <si>
    <t>北京科诺锅炉有限公司</t>
  </si>
  <si>
    <t>9111011579903549XA</t>
  </si>
  <si>
    <t>北京真知新游科技有限公司</t>
  </si>
  <si>
    <t>北京东通鑫达科贸有限公司</t>
  </si>
  <si>
    <t>91110112051434407B</t>
  </si>
  <si>
    <t>北京核中警消防技术有限责任公司</t>
  </si>
  <si>
    <t>北京易知宏科技有限公司</t>
  </si>
  <si>
    <t>91110114MA01TUAT9E</t>
  </si>
  <si>
    <t>鹰睿达(北京)科技发展有限公司</t>
  </si>
  <si>
    <t>91110302MA01J6091K</t>
  </si>
  <si>
    <t>北京九天金鹰科技发展有限公司</t>
  </si>
  <si>
    <t>91110302MA01ND9Q9G</t>
  </si>
  <si>
    <t>北京达冠信息技术有限公司</t>
  </si>
  <si>
    <t>91110302MA006GUE9K</t>
  </si>
  <si>
    <t>东方雨虹民用建材有限责任公司</t>
  </si>
  <si>
    <t>91110302MA002EHC2M</t>
  </si>
  <si>
    <t>北京秦海室内环境科技有限公司</t>
  </si>
  <si>
    <t>91110115673836179G</t>
  </si>
  <si>
    <t>前锋锐吉（北京）传媒有限公司</t>
  </si>
  <si>
    <t>北京博硕德恒科技开发有限公司</t>
  </si>
  <si>
    <t>91110112748111069W</t>
  </si>
  <si>
    <t>北京中和汇创科技有限公司</t>
  </si>
  <si>
    <t>91110302MA007F8K0H</t>
  </si>
  <si>
    <t>北京信立锐成医疗器械有限公司</t>
  </si>
  <si>
    <t>碳和科技(北京)有限公司</t>
  </si>
  <si>
    <t>91110400MA02M8617G</t>
  </si>
  <si>
    <t>北京圣斯沃茨信息技术有限公司</t>
  </si>
  <si>
    <t>91110108MA00B4390N</t>
  </si>
  <si>
    <t>中核控制系统工程有限公司</t>
  </si>
  <si>
    <t>国研文化传媒集团股份有限公司</t>
  </si>
  <si>
    <t>9111010709794834XM</t>
  </si>
  <si>
    <t>谛宝诚网络科技(北京)有限公司</t>
  </si>
  <si>
    <t>91110302MA01JQHL2L</t>
  </si>
  <si>
    <t>中创印信（北京）科技发展有限公司</t>
  </si>
  <si>
    <t>91110108MA00540J0G</t>
  </si>
  <si>
    <t>戴纳云图(北京)科技有限公司</t>
  </si>
  <si>
    <t>91110400MABWYFP79W</t>
  </si>
  <si>
    <t>北京致美信息技术有限责任公司</t>
  </si>
  <si>
    <t>北京晟时电力科技有限公司</t>
  </si>
  <si>
    <t>91110302330244243W</t>
  </si>
  <si>
    <t>北京奕千科技有限公司</t>
  </si>
  <si>
    <t>91110108MA00AJ943A</t>
  </si>
  <si>
    <t>北京正兴天宝自动化科技有限公司</t>
  </si>
  <si>
    <t>91110107558563136R</t>
  </si>
  <si>
    <t>北京点连科技有限公司</t>
  </si>
  <si>
    <t>91110302MA01B6RD2J</t>
  </si>
  <si>
    <t>北京微标标物科技有限公司</t>
  </si>
  <si>
    <t>91110114MA01U5F94J</t>
  </si>
  <si>
    <t>北京乾东信宏科技有限公司</t>
  </si>
  <si>
    <t>91110108MA01D9DA8F</t>
  </si>
  <si>
    <t>北京锤特生物科技有限公司</t>
  </si>
  <si>
    <t>91110302584442987M</t>
  </si>
  <si>
    <t>曼尼威斯（北京）电气技术有限公司</t>
  </si>
  <si>
    <t>北京金石神州电子科技有限公司</t>
  </si>
  <si>
    <t>91110112MA008778XD</t>
  </si>
  <si>
    <t>智船科技（北京）有限公司</t>
  </si>
  <si>
    <t>91110108MA01EC189R</t>
  </si>
  <si>
    <t>下一代互联网关键技术和评测北京市工程研究中心有限公司</t>
  </si>
  <si>
    <t>91110302059218872E</t>
  </si>
  <si>
    <t>志岩软件（北京）有限公司</t>
  </si>
  <si>
    <t>91110302MA01B9TQXW</t>
  </si>
  <si>
    <t>宵云智能系统（北京）有限公司</t>
  </si>
  <si>
    <t>北京信纳国际新材料科技有限公司</t>
  </si>
  <si>
    <t>91110302MA003K6M6Q</t>
  </si>
  <si>
    <t>北京泓凯生物科技有限公司</t>
  </si>
  <si>
    <t>91110115MA01XXA36H</t>
  </si>
  <si>
    <t>北京欧亚新科技发展有限公司</t>
  </si>
  <si>
    <t>北京云开信安信息技术有限公司</t>
  </si>
  <si>
    <t>91110302348361501K</t>
  </si>
  <si>
    <t>北京运通达科技有限公司</t>
  </si>
  <si>
    <t>92110105MA010FMM9K</t>
  </si>
  <si>
    <t>北京凯恩特技术有限公司</t>
  </si>
  <si>
    <t>91110115766789236E</t>
  </si>
  <si>
    <t>北京嘉能智创科技有限公司</t>
  </si>
  <si>
    <t>合力众包（北京）创业投资管理有限公司</t>
  </si>
  <si>
    <t>9111030268120071XD</t>
  </si>
  <si>
    <t>北京尘鑫科技有限公司</t>
  </si>
  <si>
    <t>北京大千万众科技有限公司</t>
  </si>
  <si>
    <t>9111010130673092XH</t>
  </si>
  <si>
    <t>成器智造（北京）科技有限公司</t>
  </si>
  <si>
    <t>91110400MA7H0HK92K</t>
  </si>
  <si>
    <t>安普德（北京）科技有限公司</t>
  </si>
  <si>
    <t>91110302MA019KY83B</t>
  </si>
  <si>
    <t>中航蓝海(北京)国际科技有限公司</t>
  </si>
  <si>
    <t>91110108MA002NDU9A</t>
  </si>
  <si>
    <t>北京小物科技有限公司</t>
  </si>
  <si>
    <t>北京药云数据科技有限公司</t>
  </si>
  <si>
    <t>北京鑫国景办公家具有限公司</t>
  </si>
  <si>
    <t>北京朗森凯防护科技有限公司</t>
  </si>
  <si>
    <t>91110106097943194F</t>
  </si>
  <si>
    <t>中孵快创（北京）科技有限责任公司</t>
  </si>
  <si>
    <t>91110302MA01NXL58U</t>
  </si>
  <si>
    <t>北京网聚云联科技有限公司</t>
  </si>
  <si>
    <t>北京立博索恩环保科技有限公司</t>
  </si>
  <si>
    <t>91110112MA01BK758R</t>
  </si>
  <si>
    <t>生一科技（北京）有限公司</t>
  </si>
  <si>
    <t>91110302MA01U4F32W</t>
  </si>
  <si>
    <t>京师韬原（北京）教育科技有限公司</t>
  </si>
  <si>
    <t>北京卓普时代科技有限公司</t>
  </si>
  <si>
    <t>91110106MA0020AG2C</t>
  </si>
  <si>
    <t>北京从平技术有限公司</t>
  </si>
  <si>
    <t>91110108MA01A4RJ0P</t>
  </si>
  <si>
    <t>北京万象创造科技有限公司</t>
  </si>
  <si>
    <t>91110302MA01K9A80M</t>
  </si>
  <si>
    <t>北京勤诚亦信科技开发有限公司</t>
  </si>
  <si>
    <t>北京基科晟斯医药科技有限公司</t>
  </si>
  <si>
    <t>91110302MA01PBHG3C</t>
  </si>
  <si>
    <t>北京博全健医药科技有限公司</t>
  </si>
  <si>
    <t>北京元夕众业信息技术有限公司</t>
  </si>
  <si>
    <t>91110302780236769C</t>
  </si>
  <si>
    <t>北京易思医疗器械有限责任公司</t>
  </si>
  <si>
    <t>91110102101182042B</t>
  </si>
  <si>
    <t>一山（北京）岩土工程有限公司</t>
  </si>
  <si>
    <t>创凝生物技术（北京）有限公司</t>
  </si>
  <si>
    <t>北京帕菲诺精密机械有限公司</t>
  </si>
  <si>
    <t>91110302099772026G</t>
  </si>
  <si>
    <t>北京水晶石数字科技股份有限公司</t>
  </si>
  <si>
    <t>9111010874158287XW</t>
  </si>
  <si>
    <t>久联捷锐（北京）文化发展有限公司</t>
  </si>
  <si>
    <t>91110105MA00GGP4XY</t>
  </si>
  <si>
    <t>北京天工文教用品有限公司</t>
  </si>
  <si>
    <t>91110112781716641L</t>
  </si>
  <si>
    <t>北京靖雪萱健康科技有限公司</t>
  </si>
  <si>
    <t>北京小悠出行科技集团有限公司</t>
  </si>
  <si>
    <t>91110302MA01QW031T</t>
  </si>
  <si>
    <t>北京鼎驰智能环保设备有限公司</t>
  </si>
  <si>
    <t>91110302MA017N885T</t>
  </si>
  <si>
    <t>北京阳光易帮医疗科技有限公司</t>
  </si>
  <si>
    <t>91110302580804290A</t>
  </si>
  <si>
    <t>北京宜捷材料科技有限公司</t>
  </si>
  <si>
    <t>北鹏建筑集团有限公司</t>
  </si>
  <si>
    <t>91110302089639870F</t>
  </si>
  <si>
    <t>北京光耀大地科技有限公司</t>
  </si>
  <si>
    <t>91110105078529596H</t>
  </si>
  <si>
    <t>北京飞舟空间科技有限公司</t>
  </si>
  <si>
    <t>北京晟道星河科技有限公司</t>
  </si>
  <si>
    <t>91110302MA01KBHF8U</t>
  </si>
  <si>
    <t>北京通和岛能源科技有限公司</t>
  </si>
  <si>
    <t>北京艾尔航空科技有限责任公司</t>
  </si>
  <si>
    <t>91110302MA009YXK2T</t>
  </si>
  <si>
    <t>亿盛欣科技（北京）有限公司</t>
  </si>
  <si>
    <t>91110302MA01N1HR5U</t>
  </si>
  <si>
    <t>北京航天创鑫科技发展有限公司</t>
  </si>
  <si>
    <t>9111030208960001XD</t>
  </si>
  <si>
    <t>北京诺葆营养科技有限公司</t>
  </si>
  <si>
    <t>91110400MA04BETC1X</t>
  </si>
  <si>
    <t>北京优知铂彩科技发展有限公司</t>
  </si>
  <si>
    <t>北京胡曼智造科技有限责任公司</t>
  </si>
  <si>
    <t>时行网数（北京）科技有限公司</t>
  </si>
  <si>
    <t>91110105MA008EPR9A</t>
  </si>
  <si>
    <t>北京金恺新能源环境科技有限公司</t>
  </si>
  <si>
    <t>91110302MA019Q9U0J</t>
  </si>
  <si>
    <t>北京创盈光医疗科技有限公司</t>
  </si>
  <si>
    <t>北京紫光基业科教设备制造有限公司</t>
  </si>
  <si>
    <t>91110112743337552K</t>
  </si>
  <si>
    <t>北京云住养科技有限公司</t>
  </si>
  <si>
    <t>北京九叁有方物联网科技有限公司</t>
  </si>
  <si>
    <t>91420106MA49FU524P</t>
  </si>
  <si>
    <t>丰发伟业(北京)科技有限公司</t>
  </si>
  <si>
    <t>91110115689220977C</t>
  </si>
  <si>
    <t>北京迅识科技有限公司</t>
  </si>
  <si>
    <t>91110302MA01WPYX7D</t>
  </si>
  <si>
    <t>圭特（北京）医药科技有限公司</t>
  </si>
  <si>
    <t>91110302MA01GAYM9G</t>
  </si>
  <si>
    <t>宝得威尔（北京）科技有限公司</t>
  </si>
  <si>
    <t>91110302MA001JTU4K</t>
  </si>
  <si>
    <t>唯智医药科技（北京）有限公司</t>
  </si>
  <si>
    <t>91110302MA001KF53J</t>
  </si>
  <si>
    <t>脉极客医疗科技（北京）有限公司</t>
  </si>
  <si>
    <t>91110302330340542G</t>
  </si>
  <si>
    <t>北京健坤环境有限公司</t>
  </si>
  <si>
    <t>91110302MA01PYY46C</t>
  </si>
  <si>
    <t>北京天忱科技有限公司</t>
  </si>
  <si>
    <t>北京泰科斯德技术有限公司</t>
  </si>
  <si>
    <t>91110116MA01GND94R</t>
  </si>
  <si>
    <t>北京致雨生物科技有限公司</t>
  </si>
  <si>
    <t>91110108MA017G6WXF</t>
  </si>
  <si>
    <t>北京录典世纪科技有限公司</t>
  </si>
  <si>
    <t>91110302330342062L</t>
  </si>
  <si>
    <t>儒思（北京）网络科技有限公司</t>
  </si>
  <si>
    <t>91110302306783060X</t>
  </si>
  <si>
    <t>北京共创晶桔科技服务股份有限公司</t>
  </si>
  <si>
    <t>北京龙邱智能科技有限公司</t>
  </si>
  <si>
    <t>91110105579042399E</t>
  </si>
  <si>
    <t>庄亚（北京）生物科技有限公司</t>
  </si>
  <si>
    <t>海辉医学（北京）科技有限公司</t>
  </si>
  <si>
    <t>北京聚齐众兴网络科技有限公司</t>
  </si>
  <si>
    <t>北京天创佳艺科技有限公司</t>
  </si>
  <si>
    <t>91110112MA01787D9N</t>
  </si>
  <si>
    <t>北京航化节能环保技术有限公司</t>
  </si>
  <si>
    <t>北京上华软件有限公司</t>
  </si>
  <si>
    <t>北京默赛尔生物科技有限责任公司</t>
  </si>
  <si>
    <t>91110400MA020N1P2X</t>
  </si>
  <si>
    <t>北京盛通知行教育科技集团有限公司</t>
  </si>
  <si>
    <t>北京睿利众屹软件有限公司</t>
  </si>
  <si>
    <t>北京创孚科技有限公司</t>
  </si>
  <si>
    <t>91110302MA01A74H6B</t>
  </si>
  <si>
    <t>美高怡生生物电子科技（北京）有限公司</t>
  </si>
  <si>
    <t>91110112590674151U</t>
  </si>
  <si>
    <t>博雅工道（北京）机器人科技有限公司</t>
  </si>
  <si>
    <t>91110108355261744M</t>
  </si>
  <si>
    <t>北京青元开物技术有限公司</t>
  </si>
  <si>
    <t>91110400MA04GMR34H</t>
  </si>
  <si>
    <t>北京博米科技有限公司</t>
  </si>
  <si>
    <t>91110302318265148T</t>
  </si>
  <si>
    <t>北京亦庄数字基础设施科技发展有限公司</t>
  </si>
  <si>
    <t>91110302MA02012B4D</t>
  </si>
  <si>
    <t>北京安连科技股份有限公司</t>
  </si>
  <si>
    <t>91110302353013093R</t>
  </si>
  <si>
    <t>北京中海星瀚科技发展有限公司</t>
  </si>
  <si>
    <t>北京宽厚医药科技有限公司</t>
  </si>
  <si>
    <t>91110302599691257G</t>
  </si>
  <si>
    <t>成诺智家(北京)新能源科技有限公司</t>
  </si>
  <si>
    <t>91110228MA00363Q1X</t>
  </si>
  <si>
    <t>北京鸿途方向交通科技有限公司</t>
  </si>
  <si>
    <t>91110115MA01T1K14T</t>
  </si>
  <si>
    <t>北京亦泰生物技术有限公司</t>
  </si>
  <si>
    <t>91110302MA008N5L7H</t>
  </si>
  <si>
    <t>中睿净化(北京)科技有限公司</t>
  </si>
  <si>
    <t>昆冈数字(北京)科技有限公司</t>
  </si>
  <si>
    <t>91110302MA01JRL76U</t>
  </si>
  <si>
    <t>北京络可英网络科技有限公司</t>
  </si>
  <si>
    <t>9111010533544421XF</t>
  </si>
  <si>
    <t>北京京城清达电子设备有限公司</t>
  </si>
  <si>
    <t>91110302737650841N</t>
  </si>
  <si>
    <t>百实创（北京）科技有限公司</t>
  </si>
  <si>
    <t>智能佳（北京）机器人有限公司</t>
  </si>
  <si>
    <t>中国电子科技集团公司第四十五研究所</t>
  </si>
  <si>
    <t>北京智感云科技有限公司</t>
  </si>
  <si>
    <t>澜知韵合(北京)科技文化有限公司</t>
  </si>
  <si>
    <t>北京芝点科技有限公司</t>
  </si>
  <si>
    <t>91110108335519488U</t>
  </si>
  <si>
    <t>乾江（北京）信息技术有限公司</t>
  </si>
  <si>
    <t>91110111MA005C1M3N</t>
  </si>
  <si>
    <t>盈凯赛威(北京)生物科技有限公司</t>
  </si>
  <si>
    <t>91110400MA7KXM112P</t>
  </si>
  <si>
    <t>北京东方达盈科技有限公司</t>
  </si>
  <si>
    <t>91110107593853374C</t>
  </si>
  <si>
    <t>北京慧飒科技有限责任公司</t>
  </si>
  <si>
    <t>91110108767525160T</t>
  </si>
  <si>
    <t>精效新软新技术（北京）有限公司</t>
  </si>
  <si>
    <t>医墨（北京）医学信息技术有限公司</t>
  </si>
  <si>
    <t>北京星汉云图文化科技有限公司</t>
  </si>
  <si>
    <t>91110112MA01BKGD0C</t>
  </si>
  <si>
    <t>北京新基永康生物科技有限公司</t>
  </si>
  <si>
    <t>优效（北京）医学技术有限公司</t>
  </si>
  <si>
    <t>锐趣科技(北京)有限公司</t>
  </si>
  <si>
    <t>北京由己科技有限公司</t>
  </si>
  <si>
    <t>北京合众怡毅科技有限公司</t>
  </si>
  <si>
    <t>91110105MA00AKGM8Y</t>
  </si>
  <si>
    <t>北京中奇立数科技有限公司</t>
  </si>
  <si>
    <t>北京中邦亚通电信技术有限公司</t>
  </si>
  <si>
    <t>91110302799002102Y</t>
  </si>
  <si>
    <t>北京万延新科技有限公司</t>
  </si>
  <si>
    <t>北京航天拓扑高科技有限责任公司</t>
  </si>
  <si>
    <t>91110302802221948X</t>
  </si>
  <si>
    <t>中金慈云健康科技有限公司</t>
  </si>
  <si>
    <t>91110302306553185Q</t>
  </si>
  <si>
    <t>北京玻迅基业科技有限公司</t>
  </si>
  <si>
    <t>91110302051366096Q</t>
  </si>
  <si>
    <t>溥安（北京）科技有限公司</t>
  </si>
  <si>
    <t>北京图格科技有限公司</t>
  </si>
  <si>
    <t>北京德为视讯科技股份有限公司</t>
  </si>
  <si>
    <t>91110302672354661G</t>
  </si>
  <si>
    <t>旭孚（北京）新能源科技有限公司</t>
  </si>
  <si>
    <t>91110302MA006UHT7G</t>
  </si>
  <si>
    <t>北京灵聚思科技有限公司</t>
  </si>
  <si>
    <t>格清（北京）生物科技有限公司</t>
  </si>
  <si>
    <t>91110106MA7FJUX33Y</t>
  </si>
  <si>
    <t>卡瑞济（北京）生命科技有限公司</t>
  </si>
  <si>
    <t>91110108MA01H57T6R</t>
  </si>
  <si>
    <t>云华堂（北京）中医药科技有限公司</t>
  </si>
  <si>
    <t>91110108MA01CYH04F</t>
  </si>
  <si>
    <t>汇麟生物科技（北京）有限公司</t>
  </si>
  <si>
    <t>91110302MA01D6CP6Y</t>
  </si>
  <si>
    <t>北京英纳超导技术有限公司</t>
  </si>
  <si>
    <t>91110302722614936P</t>
  </si>
  <si>
    <t>北京汉鼎计测技术有限公司</t>
  </si>
  <si>
    <t>91110112554846198J</t>
  </si>
  <si>
    <t>北京泰准测控技术有限公司</t>
  </si>
  <si>
    <t>91110302MA01HGDG8T</t>
  </si>
  <si>
    <t>北京双赢科创生物科技有限公司</t>
  </si>
  <si>
    <t>北京环特智鱼优检生物科技有限公司</t>
  </si>
  <si>
    <t>91110114MA7E2LNN5J</t>
  </si>
  <si>
    <t>北京航为高科连接技术有限公司</t>
  </si>
  <si>
    <t>91110105MA01ET4J4F</t>
  </si>
  <si>
    <t>北京市液压技术研究所有限公司</t>
  </si>
  <si>
    <t>91110101MA7FJRJ44X</t>
  </si>
  <si>
    <t>北京星和众工设备技术股份有限公司</t>
  </si>
  <si>
    <t>北京飞宇微电子电路有限责任公司</t>
  </si>
  <si>
    <t>91110302MA00BEFE5B</t>
  </si>
  <si>
    <t>北京华夏先河新材料有限公司</t>
  </si>
  <si>
    <t>91110106664613205B</t>
  </si>
  <si>
    <t>北京万旺科技有限公司</t>
  </si>
  <si>
    <t>91110400MA02A62R3J</t>
  </si>
  <si>
    <t>北京智能开诚特种机器人科技有限公司</t>
  </si>
  <si>
    <t>91110302MA008KDF0E</t>
  </si>
  <si>
    <t>北京立康生命科技有限公司</t>
  </si>
  <si>
    <t>91110105MA01JYD82X</t>
  </si>
  <si>
    <t>国科卓越（北京）医药科技研究有限公司</t>
  </si>
  <si>
    <t>91110302MA00C3R29C</t>
  </si>
  <si>
    <t>北京北海建材集团有限公司</t>
  </si>
  <si>
    <t>91110000783245345X</t>
  </si>
  <si>
    <t>北京恩成康泰生物科技有限公司</t>
  </si>
  <si>
    <t>91110302590681861H</t>
  </si>
  <si>
    <t>蓝色智库（北京）科技发展有限公司</t>
  </si>
  <si>
    <t>北京浦丹光电股份有限公司</t>
  </si>
  <si>
    <t>91110302677444199R</t>
  </si>
  <si>
    <t>北京京成兴华医疗科技有限公司</t>
  </si>
  <si>
    <t>91110302MA00E9EL9B</t>
  </si>
  <si>
    <t>北京优企互联科技有限公司</t>
  </si>
  <si>
    <t>91110302MA01A3WM4L</t>
  </si>
  <si>
    <t>北京科兴固义齿有限公司</t>
  </si>
  <si>
    <t>国汽（北京）智能网联汽车研究院有限公司</t>
  </si>
  <si>
    <t>91110302MA01AUHX2M</t>
  </si>
  <si>
    <t>北京北科烁普科技有限公司</t>
  </si>
  <si>
    <t>91110112592341182R</t>
  </si>
  <si>
    <t>华颐昌能(北京)科技有限公司</t>
  </si>
  <si>
    <t>91110302MA01HF4A9D</t>
  </si>
  <si>
    <t>北京成大天和生物科技有限公司</t>
  </si>
  <si>
    <t>领创高科（北京）信息服务有限公司</t>
  </si>
  <si>
    <t>91110302553071407A</t>
  </si>
  <si>
    <t>北京鲜果核文化传媒有限公司</t>
  </si>
  <si>
    <t>91110302318168380L</t>
  </si>
  <si>
    <t>北京众合环科科技有限公司</t>
  </si>
  <si>
    <t>91110106348440402C</t>
  </si>
  <si>
    <t>北京逸群工程咨询有限公司</t>
  </si>
  <si>
    <t>91110302700218692J</t>
  </si>
  <si>
    <t>中空信达科技（北京）有限公司</t>
  </si>
  <si>
    <t>北京斯年智驾科技有限公司</t>
  </si>
  <si>
    <t>91110302MA01QL0W9K</t>
  </si>
  <si>
    <t>合一住工(北京)科技发展有限公司</t>
  </si>
  <si>
    <t>百恒合众自动化技术(北京)有限公司</t>
  </si>
  <si>
    <t>91110112MA005P0H1L</t>
  </si>
  <si>
    <t>北京光感慧智科技有限公司</t>
  </si>
  <si>
    <t>赛福解码（四川）基因科技有限公司</t>
  </si>
  <si>
    <t>北京迈纳士手术机器人技术有限公司</t>
  </si>
  <si>
    <t>北检润和（北京）技术服务有限公司</t>
  </si>
  <si>
    <t>思瑞智导（北京）科技有限公司</t>
  </si>
  <si>
    <t>91110400MA04FXX29Q</t>
  </si>
  <si>
    <t>北京龙坤软件科技有限公司</t>
  </si>
  <si>
    <t>91110112306444114G</t>
  </si>
  <si>
    <t>北京渡石数字科技有限公司</t>
  </si>
  <si>
    <t>北京华昊中天生物医药股份有限公司</t>
  </si>
  <si>
    <t>9111010874157874XP</t>
  </si>
  <si>
    <t>北京贝思康医药科技有限公司</t>
  </si>
  <si>
    <t>91110302MA006BQEXC</t>
  </si>
  <si>
    <t>北京鑫展科技有限公司</t>
  </si>
  <si>
    <t>北京亿科菲环境技术有限公司</t>
  </si>
  <si>
    <t>91110112MA009ELM8X</t>
  </si>
  <si>
    <t>北京势蓝科技有限公司</t>
  </si>
  <si>
    <t>91110302MA01HU5G5K</t>
  </si>
  <si>
    <t>北京佳业佳境环保科技有限公司</t>
  </si>
  <si>
    <t>91110302769902062G</t>
  </si>
  <si>
    <t>北京新网长千科技有限公司</t>
  </si>
  <si>
    <t>91110106094876643B</t>
  </si>
  <si>
    <t>北京航天爱锐科技有限责任公司</t>
  </si>
  <si>
    <t>国峰清源生物能源有限责任公司</t>
  </si>
  <si>
    <t>91110302MA003UU9XL</t>
  </si>
  <si>
    <t>航天在线环境监测（北京）股份有限公司</t>
  </si>
  <si>
    <t>91110106773358514W</t>
  </si>
  <si>
    <t>北京微迪航天科技有限公司</t>
  </si>
  <si>
    <t>91110115MA017WQ76K</t>
  </si>
  <si>
    <t>北京环达汽车装配有限公司</t>
  </si>
  <si>
    <t>91110115101620188J</t>
  </si>
  <si>
    <t>中建新科建设发展有限公司</t>
  </si>
  <si>
    <t>91110400MA02B1X60J</t>
  </si>
  <si>
    <t>北京博鲁斯潘精密机床有限公司</t>
  </si>
  <si>
    <t>北京星途探索科技有限公司</t>
  </si>
  <si>
    <t>昱隆昊（北京）激光设备有限公司</t>
  </si>
  <si>
    <t>北京睿思拓科技有限公司</t>
  </si>
  <si>
    <t>91110112MA01WBC84N</t>
  </si>
  <si>
    <t>北京奕康医学技术有限公司</t>
  </si>
  <si>
    <t>北京龙旗瑞谱科技有限公司</t>
  </si>
  <si>
    <t>91110302592356034U</t>
  </si>
  <si>
    <t>北京中金瑞丰环保科技有限公司</t>
  </si>
  <si>
    <t>91110302335589582Q</t>
  </si>
  <si>
    <t>北京西宏润美医药科技有限公司</t>
  </si>
  <si>
    <t>91110302MA01L1F35A</t>
  </si>
  <si>
    <t>北京信合永泰科技有限公司</t>
  </si>
  <si>
    <t>91110302MA00EE9J4H</t>
  </si>
  <si>
    <t>水发设计集团有限公司</t>
  </si>
  <si>
    <t>禾金正生物科技（北京）股份有限公司</t>
  </si>
  <si>
    <t>北京中瑞茂远文化传播有限公司</t>
  </si>
  <si>
    <t>91110106097942159K</t>
  </si>
  <si>
    <t>北京中民颐养科技服务有限公司</t>
  </si>
  <si>
    <t>91110302MA001AH24W</t>
  </si>
  <si>
    <t>北京华康视通科技有限公司</t>
  </si>
  <si>
    <t>91110105582515943T</t>
  </si>
  <si>
    <t>北京博比风电科技有限公司</t>
  </si>
  <si>
    <t>91110302571236551L</t>
  </si>
  <si>
    <t>北京鸿泰合力科技有限公司</t>
  </si>
  <si>
    <t>91110108690047999P</t>
  </si>
  <si>
    <t>北京泛美鑫城科技有限公司</t>
  </si>
  <si>
    <t>北京六角体科技发展有限公司</t>
  </si>
  <si>
    <t>9111011278687477XM</t>
  </si>
  <si>
    <t>北京龙拳风暴科技有限公司</t>
  </si>
  <si>
    <t>91110108MA00AXYU3Q</t>
  </si>
  <si>
    <t>北京京象环境科技有限公司</t>
  </si>
  <si>
    <t>91110302089683767R</t>
  </si>
  <si>
    <t>北京汇智众心科技集团有限公司</t>
  </si>
  <si>
    <t>91110107MA01QB6WXG</t>
  </si>
  <si>
    <t>北京安百胜生物科技有限公司</t>
  </si>
  <si>
    <t>新华万通（北京）教育科技有限公司</t>
  </si>
  <si>
    <t>北京黎阳之光科技有限公司</t>
  </si>
  <si>
    <t>91110302689237605P</t>
  </si>
  <si>
    <t>北京森能科技有限公司</t>
  </si>
  <si>
    <t>北京中景航泰科技有限公司</t>
  </si>
  <si>
    <t>91110101791635642H</t>
  </si>
  <si>
    <t>北京凌空天行科技有限责任公司</t>
  </si>
  <si>
    <t>91110105051390889B</t>
  </si>
  <si>
    <t>北京优航机电技术有限公司</t>
  </si>
  <si>
    <t>英斯特哈博（北京）科技有限公司</t>
  </si>
  <si>
    <t>91110108061325562X</t>
  </si>
  <si>
    <t>北京泰拓精密清洗设备有限公司</t>
  </si>
  <si>
    <t>91110112692333227T</t>
  </si>
  <si>
    <t>北京希格诺科技有限公司</t>
  </si>
  <si>
    <t>91110302742340880B</t>
  </si>
  <si>
    <t>北京纳森环能科技有限公司</t>
  </si>
  <si>
    <t>91110302344287789F</t>
  </si>
  <si>
    <r>
      <t>北京朗</t>
    </r>
    <r>
      <rPr>
        <sz val="12"/>
        <color rgb="FF000000"/>
        <rFont val="宋体"/>
        <charset val="134"/>
      </rPr>
      <t>岄</t>
    </r>
    <r>
      <rPr>
        <sz val="12"/>
        <color rgb="FF000000"/>
        <rFont val="仿宋_GB2312"/>
        <charset val="134"/>
      </rPr>
      <t>科技有限公司</t>
    </r>
  </si>
  <si>
    <t>91110112327204697L</t>
  </si>
  <si>
    <t>美可达电子影像有限公司</t>
  </si>
  <si>
    <t>9111011560005458XH</t>
  </si>
  <si>
    <t>北京华岸科技有限公司</t>
  </si>
  <si>
    <t>91110302MA006DAK2W</t>
  </si>
  <si>
    <t>北京星和众维科技股份有限公司</t>
  </si>
  <si>
    <t>91110302MA00F2EA5R</t>
  </si>
  <si>
    <t>神州云网（北京）科技有限公司</t>
  </si>
  <si>
    <t>91110112MA01BJKH6W</t>
  </si>
  <si>
    <t>北京协和洛克生物技术有限责任公司</t>
  </si>
  <si>
    <t>91110108600406944L</t>
  </si>
  <si>
    <t>北京易飞华通科技开发有限公司</t>
  </si>
  <si>
    <t>91110108735555883J</t>
  </si>
  <si>
    <t>北京耘华科技有限公司</t>
  </si>
  <si>
    <t>91110302MA003QX55U</t>
  </si>
  <si>
    <t>北京艾斯泰克科技有限公司</t>
  </si>
  <si>
    <t>91110302358310708Q</t>
  </si>
  <si>
    <t>永光鑫润（北京）电子有限责任公司</t>
  </si>
  <si>
    <t>北京兴达奇机电技术有限责任公司</t>
  </si>
  <si>
    <t>北京多赢时代科技有限公司</t>
  </si>
  <si>
    <t>91110105766796604E</t>
  </si>
  <si>
    <t>北京融信恒远科技有限公司</t>
  </si>
  <si>
    <t>北京小迪智能科技有限公司</t>
  </si>
  <si>
    <t>91110114MA01FD7N8U</t>
  </si>
  <si>
    <t>北京普能微电子科技有限公司</t>
  </si>
  <si>
    <t>北京亮道智能汽车技术有限公司</t>
  </si>
  <si>
    <t>北京锦篮基因科技有限公司</t>
  </si>
  <si>
    <t>91110302MA01CQHL4C</t>
  </si>
  <si>
    <t>北京鑫开元医药科技有限公司</t>
  </si>
  <si>
    <t>91110112095572211J</t>
  </si>
  <si>
    <t>北京璐智通实验技术有限公司</t>
  </si>
  <si>
    <t>北京艺驰科技有限公司</t>
  </si>
  <si>
    <t>北京易择互联建筑咨询有限公司</t>
  </si>
  <si>
    <t>91110302MA01FCRX4K</t>
  </si>
  <si>
    <t>北京图维科技有限公司</t>
  </si>
  <si>
    <t>北京中恒维科电子技术有限公司</t>
  </si>
  <si>
    <t>北京艾沃次世代文化传媒有限公司</t>
  </si>
  <si>
    <t>91110302MA00D57L8U</t>
  </si>
  <si>
    <t>北京兆阳光热技术有限公司</t>
  </si>
  <si>
    <t>北京能云盈和科技有限公司</t>
  </si>
  <si>
    <t>91110302MA007BFK4Q</t>
  </si>
  <si>
    <t>北京英博新能源有限公司</t>
  </si>
  <si>
    <t>91110106673826456D</t>
  </si>
  <si>
    <t>灵犀量子（北京）医疗科技有限公司</t>
  </si>
  <si>
    <t>北京同励健康科技集团有限公司</t>
  </si>
  <si>
    <t>北京宜清源科技有限公司</t>
  </si>
  <si>
    <t>91110112348295225P</t>
  </si>
  <si>
    <t>北京康华微电子有限公司</t>
  </si>
  <si>
    <t>中启能科技有限公司</t>
  </si>
  <si>
    <t>91110302MA0070PH3H</t>
  </si>
  <si>
    <t>北京驰创达空气悬架有限公司</t>
  </si>
  <si>
    <t>91110302742631928T</t>
  </si>
  <si>
    <t>北京视觉易美图像技术有限公司</t>
  </si>
  <si>
    <t>91110400MA02M7GW1B</t>
  </si>
  <si>
    <t>北京惠买科技有限公司</t>
  </si>
  <si>
    <t>91110302MA006NDQ8N</t>
  </si>
  <si>
    <t>沃德林科环保设备（北京）有限公司</t>
  </si>
  <si>
    <t>91110302MA0187HD5E</t>
  </si>
  <si>
    <t>东方禾信（北京）商务咨询有限公司</t>
  </si>
  <si>
    <t>91110108MA01P2XN8H</t>
  </si>
  <si>
    <t>北京天赢测控技术有限公司</t>
  </si>
  <si>
    <t>91110108099316426P</t>
  </si>
  <si>
    <t>北京指真生物科技有限公司</t>
  </si>
  <si>
    <t>91110112MA00DE1X2N</t>
  </si>
  <si>
    <t>北京星河动力航天科技股份有限公司</t>
  </si>
  <si>
    <t>91110302MA01AAXW1T</t>
  </si>
  <si>
    <t>中核（北京）核仪器有限责任公司</t>
  </si>
  <si>
    <t>91110302101120060L</t>
  </si>
  <si>
    <t>北京中卓睿资环保科技有限公司</t>
  </si>
  <si>
    <t>北京弗莱达科技有限责任公司</t>
  </si>
  <si>
    <t>91110112348324583X</t>
  </si>
  <si>
    <t>北京加立技术有限公司</t>
  </si>
  <si>
    <t>91110105575222501L</t>
  </si>
  <si>
    <t>北京德普恩科技有限公司</t>
  </si>
  <si>
    <t>91110302067281580H</t>
  </si>
  <si>
    <t>雷恒控制设备（北京）有限公司</t>
  </si>
  <si>
    <t>91110302348320996W</t>
  </si>
  <si>
    <t>北京华兴长泰物联网技术研究院有限责任公司</t>
  </si>
  <si>
    <t>91110302571220701P</t>
  </si>
  <si>
    <t>财行智造（北京）科技有限公司</t>
  </si>
  <si>
    <t>北京金宇奥环境科技发展有限责任公司</t>
  </si>
  <si>
    <t>北京达科思智能装备有限公司</t>
  </si>
  <si>
    <t>91110302097557488N</t>
  </si>
  <si>
    <t>北京海博智恒电气防火科技有限公司</t>
  </si>
  <si>
    <t>91110112769913597K</t>
  </si>
  <si>
    <t>北京福赛尔安全消防设备有限公司</t>
  </si>
  <si>
    <t>荣盛成（北京）工业技术有限公司</t>
  </si>
  <si>
    <t>中安龙源（北京）科技发展有限公司</t>
  </si>
  <si>
    <t>91110302MA00G6UE6F</t>
  </si>
  <si>
    <t>北京万创科技有限公司</t>
  </si>
  <si>
    <t>91110302693205200Q</t>
  </si>
  <si>
    <t>北京唐柏通讯技术有限公司</t>
  </si>
  <si>
    <t>91110112057367815C</t>
  </si>
  <si>
    <t>新毅东（北京）科技有限公司</t>
  </si>
  <si>
    <t>91110107093082163F</t>
  </si>
  <si>
    <t>普瑞普勒（北京）能源技术有限公司</t>
  </si>
  <si>
    <t>9111011509676619XP</t>
  </si>
  <si>
    <t>北京置信科技有限公司</t>
  </si>
  <si>
    <t>91110105306527446F</t>
  </si>
  <si>
    <t>国油伟泰（北京）科技有限公司</t>
  </si>
  <si>
    <t>91110302780998229T</t>
  </si>
  <si>
    <t>集度科技有限公司</t>
  </si>
  <si>
    <t>91110400MA04BBC23L</t>
  </si>
  <si>
    <t>北京国信建科技术有限公司</t>
  </si>
  <si>
    <t>91110302MA01CNKL5C</t>
  </si>
  <si>
    <t>德宝恒生科技服务有限公司</t>
  </si>
  <si>
    <t>91110102306330272F</t>
  </si>
  <si>
    <t>北京智配网络科技有限公司</t>
  </si>
  <si>
    <t>91110105MA01A1ER5Y</t>
  </si>
  <si>
    <t>思路迪（北京）医药科技有限公司</t>
  </si>
  <si>
    <t>91110302327131192J</t>
  </si>
  <si>
    <t>征图三维（北京）激光技术有限公司</t>
  </si>
  <si>
    <t>91110302MA005H6N7X</t>
  </si>
  <si>
    <t>北京九州华海科技有限公司</t>
  </si>
  <si>
    <t>91110105587690329L</t>
  </si>
  <si>
    <t>北京全程悦达医疗器械有限公司</t>
  </si>
  <si>
    <t>91110105306664707B</t>
  </si>
  <si>
    <t>北京宇极芯光光电技术有限公司</t>
  </si>
  <si>
    <t>9111011267571639XT</t>
  </si>
  <si>
    <t>优博泰克（北京）科技有限公司</t>
  </si>
  <si>
    <t>91110112357945197N</t>
  </si>
  <si>
    <t>北京峰玉科技有限公司</t>
  </si>
  <si>
    <t>北京太航时代科技有限公司</t>
  </si>
  <si>
    <t>北京零重空间技术有限公司</t>
  </si>
  <si>
    <t>91110106MA00BB4L4R</t>
  </si>
  <si>
    <t>国润创投（北京）科技有限公司</t>
  </si>
  <si>
    <t>91110115098285824J</t>
  </si>
  <si>
    <t>北京云驰未来科技有限公司</t>
  </si>
  <si>
    <t>北京浩爽制冷工程科技有限公司</t>
  </si>
  <si>
    <t>北京博昊云天科技有限公司</t>
  </si>
  <si>
    <t>91110302MA00GGJU4U</t>
  </si>
  <si>
    <t>中科尚易健康科技（北京）有限公司</t>
  </si>
  <si>
    <t>91110108318042796X</t>
  </si>
  <si>
    <t>普瑞斯玛新能源科技有限公司</t>
  </si>
  <si>
    <t>北京千寻未来科技有限公司</t>
  </si>
  <si>
    <t>91110302MA019JPE2F</t>
  </si>
  <si>
    <t>启赛电子（北京）有限公司</t>
  </si>
  <si>
    <t>91110302795971416T</t>
  </si>
  <si>
    <t>华济医药科技（北京）有限公司</t>
  </si>
  <si>
    <t>91110114MA01YEGP8B</t>
  </si>
  <si>
    <t>瑞阜景丰（北京）科技有限公司</t>
  </si>
  <si>
    <t>罗特尼克能源科技（北京）有限公司</t>
  </si>
  <si>
    <t>91110302055599006A</t>
  </si>
  <si>
    <t>北京国华恒源科技开发有限公司</t>
  </si>
  <si>
    <t>北京镭特医疗科技有限公司</t>
  </si>
  <si>
    <t>91110112351612340D</t>
  </si>
  <si>
    <t>北京诺维博美医药科技有限公司</t>
  </si>
  <si>
    <t>91110302575155425N</t>
  </si>
  <si>
    <t>华通远航（北京）新能源设备有限公司</t>
  </si>
  <si>
    <t>91110112681226186B</t>
  </si>
  <si>
    <t>北京信和嘉悦科技服务有限公司</t>
  </si>
  <si>
    <t>北京财富环球科技有限公司</t>
  </si>
  <si>
    <t>91110106582595154X</t>
  </si>
  <si>
    <t>北京首农畜牧发展有限公司</t>
  </si>
  <si>
    <t>诺沃兰生物科技（北京）有限公司</t>
  </si>
  <si>
    <t>北京科博宏创技术有限公司</t>
  </si>
  <si>
    <t>91110302348320531G</t>
  </si>
  <si>
    <t>北京沣瑞医药科技有限公司</t>
  </si>
  <si>
    <t>91110302MA009YLP7B</t>
  </si>
  <si>
    <t>北京安信荣达科技有限公司</t>
  </si>
  <si>
    <t>91110112575186627U</t>
  </si>
  <si>
    <t>北京畅想传奇文化艺术传播有限公司</t>
  </si>
  <si>
    <t>北京合众创思网络技术有限公司</t>
  </si>
  <si>
    <t>91110228085542684U</t>
  </si>
  <si>
    <t>北京天擎丽都科技有限公司</t>
  </si>
  <si>
    <t>91110112668436381B</t>
  </si>
  <si>
    <t>北京惠鑫恒丰新能源科技有限公司</t>
  </si>
  <si>
    <t>91110302MA00GDQR6C</t>
  </si>
  <si>
    <t>北京国领科技有限公司</t>
  </si>
  <si>
    <t>91110108MA019DQX8F</t>
  </si>
  <si>
    <t>雅客智慧（北京）科技有限公司</t>
  </si>
  <si>
    <t>北京永达天恒体育文化传媒有限公司</t>
  </si>
  <si>
    <t>91110112563612238L</t>
  </si>
  <si>
    <t>北京摩云阁精密齿条股份有限公司</t>
  </si>
  <si>
    <t>北京嘉和恒泰安全防范技术有限公司</t>
  </si>
  <si>
    <t>91110106327166168W</t>
  </si>
  <si>
    <t>霍尔姆斯（北京）生物科技有限公司</t>
  </si>
  <si>
    <t>91110400MA02AJN28J</t>
  </si>
  <si>
    <t>北京泽宇星科技有限公司</t>
  </si>
  <si>
    <t>大象云电（北京）科技有限公司</t>
  </si>
  <si>
    <t>91110302MA01MGM95N</t>
  </si>
  <si>
    <t>北京铭信科技有限公司</t>
  </si>
  <si>
    <t>北京兰亭毕至科技有限公司</t>
  </si>
  <si>
    <t>9111010805922552XA</t>
  </si>
  <si>
    <t>控软自动化技术（北京）有限公司</t>
  </si>
  <si>
    <t>北京新宝同怀节能科技有限公司</t>
  </si>
  <si>
    <t>91110302MA01QBB26W</t>
  </si>
  <si>
    <t>北京和信康科技有限公司</t>
  </si>
  <si>
    <t>91110105355248726H</t>
  </si>
  <si>
    <t>北京滕宇翔建设工程有限公司</t>
  </si>
  <si>
    <t>91110115575176218T</t>
  </si>
  <si>
    <t>北京珂阳科技有限公司</t>
  </si>
  <si>
    <t>西卡纳（北京）国际新材料科技有限公司</t>
  </si>
  <si>
    <t>91110112MA01R2TQ8T</t>
  </si>
  <si>
    <t>北京泓信干细胞生物技术有限公司</t>
  </si>
  <si>
    <t>91110106344236017U</t>
  </si>
  <si>
    <t>中检华北计量有限公司</t>
  </si>
  <si>
    <t>中福瑞达（北京）安全防护技术有限公司</t>
  </si>
  <si>
    <t>91110107565797547D</t>
  </si>
  <si>
    <t>北京嘉铭桐辰科技股份有限公司</t>
  </si>
  <si>
    <t>91110106MA004QG28F</t>
  </si>
  <si>
    <t>品孚罗特过滤设备（北京）有限公司</t>
  </si>
  <si>
    <t>91110302599699400T</t>
  </si>
  <si>
    <t>北京斯迪莱铂油气技术有限公司</t>
  </si>
  <si>
    <t>91110302MA006DL17J</t>
  </si>
  <si>
    <t>北京瑞立信印刷设备有限公司</t>
  </si>
  <si>
    <t>91110112089612694M</t>
  </si>
  <si>
    <t>索泰克（北京）岩土科技有限公司</t>
  </si>
  <si>
    <t>英纳能（北京）特种材料科技有限公司</t>
  </si>
  <si>
    <t>北京合鲸科技发展有限公司</t>
  </si>
  <si>
    <t>北京亦隆科技发展有限公司</t>
  </si>
  <si>
    <t>91110302MA00EHK07N</t>
  </si>
  <si>
    <t>北京美后科学仪器有限责任公司</t>
  </si>
  <si>
    <t>91110112101570459C</t>
  </si>
  <si>
    <t>友虹（北京）科技有限公司</t>
  </si>
  <si>
    <t>北京和睦安医院管理科技有限公司</t>
  </si>
  <si>
    <t>北京博大紫辉科技有限公司</t>
  </si>
  <si>
    <t>91110400MA020J0A2X</t>
  </si>
  <si>
    <t>中科空间半导体科技（北京）有限公司</t>
  </si>
  <si>
    <t>飞猫影视技术（北京）有限公司</t>
  </si>
  <si>
    <t>91110112675700670W</t>
  </si>
  <si>
    <t>中海润达新材料股份有限公司</t>
  </si>
  <si>
    <t>91120000MA06LQ948D</t>
  </si>
  <si>
    <t>北京沃特瑞斯科技发展有限公司</t>
  </si>
  <si>
    <t>91110302788610874L</t>
  </si>
  <si>
    <t>北京智感度衡科技有限公司</t>
  </si>
  <si>
    <t>中科晶源微电子技术（北京）有限公司</t>
  </si>
  <si>
    <t>91110302MA007TMP9T</t>
  </si>
  <si>
    <t>北京栀心教育科技有限公司</t>
  </si>
  <si>
    <t>北京尔茂蒙特时装有限公司</t>
  </si>
  <si>
    <t>91110105306416818P</t>
  </si>
  <si>
    <t>新博卓畅技术（北京）有限公司</t>
  </si>
  <si>
    <t>91110302699594307F</t>
  </si>
  <si>
    <t>北京伯仲通力科技有限公司</t>
  </si>
  <si>
    <t>91110108MA01NXRU0J</t>
  </si>
  <si>
    <t>清研精准（北京）汽车科技有限公司</t>
  </si>
  <si>
    <t>91110302MA01HBAX4N</t>
  </si>
  <si>
    <t>北京金万通电子技术发展有限公司</t>
  </si>
  <si>
    <t>91110115102275902U</t>
  </si>
  <si>
    <t>北京佳时正通科技有限责任公司</t>
  </si>
  <si>
    <t>葛洲坝节能科技有限公司</t>
  </si>
  <si>
    <t>91420112MA4KXDUM9E</t>
  </si>
  <si>
    <t>绿传（北京）汽车科技股份有限公司</t>
  </si>
  <si>
    <t>91110302MA01PHGC0L</t>
  </si>
  <si>
    <t>北京千乘科技有限公司</t>
  </si>
  <si>
    <t>伟拓嘉业新技术（北京）有限公司</t>
  </si>
  <si>
    <t>91110302764204724P</t>
  </si>
  <si>
    <t>安利智智能机器人科技（北京）有限公司</t>
  </si>
  <si>
    <t>91110108MA01AF3N0E</t>
  </si>
  <si>
    <t>中泰德信（北京）档案管理有限公司</t>
  </si>
  <si>
    <t>91110302074139849A</t>
  </si>
  <si>
    <t>智用星空（北京）科技有限公司</t>
  </si>
  <si>
    <t>北京时代博诚能源科技有限公司</t>
  </si>
  <si>
    <t>91110108776365955C</t>
  </si>
  <si>
    <t>复材易购（北京）科技有限公司</t>
  </si>
  <si>
    <t>91110112351621212B</t>
  </si>
  <si>
    <t>北京链智数云科技有限公司</t>
  </si>
  <si>
    <t>91110302MA01NW270P</t>
  </si>
  <si>
    <t>北京科诺德医药科技有限公司</t>
  </si>
  <si>
    <t>北京中铠天成科技股份有限公司</t>
  </si>
  <si>
    <t>91110108672826657J</t>
  </si>
  <si>
    <t>北京和平泛华建设集团有限公司</t>
  </si>
  <si>
    <t>91110115686917920U</t>
  </si>
  <si>
    <t>北京伊斯康科技有限公司</t>
  </si>
  <si>
    <t>北京熠润生物科技有限公司</t>
  </si>
  <si>
    <t>91110106MA01RL862U</t>
  </si>
  <si>
    <t>北京建工恒均工程检测有限公司</t>
  </si>
  <si>
    <t>9111010579853596XT</t>
  </si>
  <si>
    <t>北京中科派尔自动化设备有限公司</t>
  </si>
  <si>
    <t>9111030256954175XH</t>
  </si>
  <si>
    <t>北京优解未来科技有限公司</t>
  </si>
  <si>
    <t>瑞莱博特（北京）流体技术有限公司</t>
  </si>
  <si>
    <t>91110112MA01BEEB5A</t>
  </si>
  <si>
    <t>中网国金集团有限公司</t>
  </si>
  <si>
    <t>北京帆速科技有限公司</t>
  </si>
  <si>
    <t>91110114MA01EFLE3L</t>
  </si>
  <si>
    <t>北京清大国华膜科技有限公司</t>
  </si>
  <si>
    <t>中建工程建设发展（北京）有限公司</t>
  </si>
  <si>
    <t>91110108327239777T</t>
  </si>
  <si>
    <t>北京星河动力装备科技有限公司</t>
  </si>
  <si>
    <t>北京民利储能技术有限公司</t>
  </si>
  <si>
    <t>91110302MA00GUUD3W</t>
  </si>
  <si>
    <t>尚健单抗（北京）生物技术有限公司</t>
  </si>
  <si>
    <t>北京翰海众嘉液压机具有限公司</t>
  </si>
  <si>
    <t>91110112071740997P</t>
  </si>
  <si>
    <t>北京影数科技有限公司</t>
  </si>
  <si>
    <t>新博医疗技术有限公司</t>
  </si>
  <si>
    <t>91110302576938923X</t>
  </si>
  <si>
    <t>北京神彩泛亚科技有限公司</t>
  </si>
  <si>
    <t>91110302694958618X</t>
  </si>
  <si>
    <t>新能动力（北京）智慧能源科技有限公司</t>
  </si>
  <si>
    <t>91110108MA01KL5C4M</t>
  </si>
  <si>
    <t>北京宇航国创科技集团有限公司</t>
  </si>
  <si>
    <t>北京亦城亦联智能科技有限公司</t>
  </si>
  <si>
    <t>91110302MA01FLQX2H</t>
  </si>
  <si>
    <t>天核科工（北京）科技有限公司</t>
  </si>
  <si>
    <t>91110302327211475X</t>
  </si>
  <si>
    <t>北京京城智通机器人科技有限公司</t>
  </si>
  <si>
    <t>91110302MA01K3D16N</t>
  </si>
  <si>
    <t>北京海力奇增压器制造有限公司</t>
  </si>
  <si>
    <t>北京中储能能源设备有限公司</t>
  </si>
  <si>
    <t>91110302335485388G</t>
  </si>
  <si>
    <t>北京汉德唯机电工业有限公司</t>
  </si>
  <si>
    <t>91110302082885446U</t>
  </si>
  <si>
    <t>中谱（北京）测试科技有限公司</t>
  </si>
  <si>
    <t>91110302MA004CJN0G</t>
  </si>
  <si>
    <t>北京青鸾科技有限责任公司</t>
  </si>
  <si>
    <t>91110105099192427B</t>
  </si>
  <si>
    <t>北京安新深度智能科技有限公司</t>
  </si>
  <si>
    <t>91110105MA019GE69C</t>
  </si>
  <si>
    <t>北京轻舟智航科技有限公司</t>
  </si>
  <si>
    <t>91110106MA01H0RR3L</t>
  </si>
  <si>
    <t>北京中恩时代科技有限责任公司</t>
  </si>
  <si>
    <t>91110302579072432E</t>
  </si>
  <si>
    <t>恩莱登（北京）工业技术有限公司</t>
  </si>
  <si>
    <t>91110302306732861G</t>
  </si>
  <si>
    <t>漫池科技（北京）有限公司</t>
  </si>
  <si>
    <t>91110108MA0191C57Q</t>
  </si>
  <si>
    <t>北京先通国际医药科技股份有限公司</t>
  </si>
  <si>
    <t>百斯医学诊断科技（北京）有限公司</t>
  </si>
  <si>
    <t>91110302MA01YUH11G</t>
  </si>
  <si>
    <t>中奥汇成科技股份有限公司</t>
  </si>
  <si>
    <t>91110302792111242G</t>
  </si>
  <si>
    <t>北京宝易生物技术有限公司</t>
  </si>
  <si>
    <t>北京东方博汛科技发展有限公司</t>
  </si>
  <si>
    <t>91110108558578709C</t>
  </si>
  <si>
    <t>北京长征火箭装备科技有限公司</t>
  </si>
  <si>
    <t>91110302055624961C</t>
  </si>
  <si>
    <t>康思葆（北京）生物技术有限公司</t>
  </si>
  <si>
    <t>91110302575185528W</t>
  </si>
  <si>
    <t>北京天助瑞邦影像设备有限公司</t>
  </si>
  <si>
    <t>91110302687602103P</t>
  </si>
  <si>
    <t>北京海泰锐森环境能源技术开发有限公司</t>
  </si>
  <si>
    <t>91110302576877390Y</t>
  </si>
  <si>
    <t>北京及尚智能家具有限公司</t>
  </si>
  <si>
    <t>91110112MA008NGC3G</t>
  </si>
  <si>
    <t>北京莱盟君泰国际医疗技术开发有限公司</t>
  </si>
  <si>
    <t>9111010134846392XB</t>
  </si>
  <si>
    <t>北京简联萌科技有限公司</t>
  </si>
  <si>
    <t>北京玄众建筑科技有限公司</t>
  </si>
  <si>
    <t>91320583064548788L</t>
  </si>
  <si>
    <t>北京中科美伦数字技术股份公司</t>
  </si>
  <si>
    <t>91110302353015734W</t>
  </si>
  <si>
    <t>北京华大联合信息技术有限公司</t>
  </si>
  <si>
    <t>中公高远（北京）汽车检测技术有限公司</t>
  </si>
  <si>
    <t>北京奥盛兰石油技术服务有限公司</t>
  </si>
  <si>
    <t>91110302679604862B</t>
  </si>
  <si>
    <t>北京涞澈科技发展有限公司</t>
  </si>
  <si>
    <t>北京智晟众邦环保工程技术有限公司</t>
  </si>
  <si>
    <t>方同舟控股有限公司</t>
  </si>
  <si>
    <t>91371100069578580U</t>
  </si>
  <si>
    <t>青萍科技（北京）有限公司</t>
  </si>
  <si>
    <t>北京概普生物科技有限公司</t>
  </si>
  <si>
    <t>北京昆仑中大传感器技术有限公司</t>
  </si>
  <si>
    <t>91110115722694286K</t>
  </si>
  <si>
    <t>北京荟诚科技有限公司</t>
  </si>
  <si>
    <t>91110302306651949J</t>
  </si>
  <si>
    <t>北京华盛恒辉科技有限公司</t>
  </si>
  <si>
    <t>北京韶华科技发展有限公司</t>
  </si>
  <si>
    <t>北京纳诺金生物科技有限公司</t>
  </si>
  <si>
    <t>91110108057328373F</t>
  </si>
  <si>
    <t>北京天空卫士信息安全技术有限公司</t>
  </si>
  <si>
    <t>91110302MA01E5GT7C</t>
  </si>
  <si>
    <t>北京万海汇通科技有限公司</t>
  </si>
  <si>
    <t>91110115584421019B</t>
  </si>
  <si>
    <t>北京庆北医疗器械有限公司</t>
  </si>
  <si>
    <t>91110107357942025N</t>
  </si>
  <si>
    <t>北京耐特尔环境工程技术有限公司</t>
  </si>
  <si>
    <t>91110115799969815R</t>
  </si>
  <si>
    <t>北京奥星雅博科技发展有限责任公司</t>
  </si>
  <si>
    <t>91110115748132097U</t>
  </si>
  <si>
    <t>北京恒通达电气有限公司</t>
  </si>
  <si>
    <t>北京军立方机器人科技有限公司</t>
  </si>
  <si>
    <t>91110302MA002RUK6H</t>
  </si>
  <si>
    <t>北京中冷高科制冷设备有限公司</t>
  </si>
  <si>
    <t>91110302MA01A6P67P</t>
  </si>
  <si>
    <t>北京数云智源技术有限公司</t>
  </si>
  <si>
    <t>9111011105144818XW</t>
  </si>
  <si>
    <t>北京万傲科技有限公司</t>
  </si>
  <si>
    <t>九州云箭（北京）空间科技有限公司</t>
  </si>
  <si>
    <t>91110302MA01813M3M</t>
  </si>
  <si>
    <t>北京金羽杰服装有限公司</t>
  </si>
  <si>
    <t>91110115762168918B</t>
  </si>
  <si>
    <t>北京博电未来电动汽车科技有限公司</t>
  </si>
  <si>
    <t>中科微分科技发展（北京）有限公司</t>
  </si>
  <si>
    <t>91110112MA01Q76A9A</t>
  </si>
  <si>
    <t>北京东山泽科贸有限责任公司</t>
  </si>
  <si>
    <t>91110105306606072B</t>
  </si>
  <si>
    <t>北京研云智控科技有限公司</t>
  </si>
  <si>
    <t>91110302MA01QABM7C</t>
  </si>
  <si>
    <t>中航盛世（北京）模切机械有限公司</t>
  </si>
  <si>
    <t>91110112769904789K</t>
  </si>
  <si>
    <t>北京股海护航科技有限公司</t>
  </si>
  <si>
    <t>91110108MA01D2YC9J</t>
  </si>
  <si>
    <t>北京碧龙科技发展有限公司</t>
  </si>
  <si>
    <t>91110105067338436Q</t>
  </si>
  <si>
    <t>伊比西（北京）植物药物技术有限公司</t>
  </si>
  <si>
    <t>91110302694950106G</t>
  </si>
  <si>
    <t>华腾软科（北京）信息技术有限公司</t>
  </si>
  <si>
    <t>91110108318091635E</t>
  </si>
  <si>
    <t>北京星和众创科技股份有限公司</t>
  </si>
  <si>
    <t>北京意园创新办公服务股份有限公司</t>
  </si>
  <si>
    <t>91110302MA007T3H2Q</t>
  </si>
  <si>
    <t>赛纳生物科技（北京）有限公司</t>
  </si>
  <si>
    <t>91110108339771891G</t>
  </si>
  <si>
    <t>中科恒创（北京）机电工程有限公司</t>
  </si>
  <si>
    <t>中科宜康（北京）生物科技有限公司</t>
  </si>
  <si>
    <t>91110302MA00DUY65M</t>
  </si>
  <si>
    <t>弗瑞尔（北京）科技有限公司</t>
  </si>
  <si>
    <t>曼吉珂（北京）科技有限公司</t>
  </si>
  <si>
    <t>91110302306586024N</t>
  </si>
  <si>
    <t>中芯热成科技（北京）有限责任公司</t>
  </si>
  <si>
    <t>91110108MA020NKC7C</t>
  </si>
  <si>
    <t>北京海晶生物医药科技有限公司</t>
  </si>
  <si>
    <t>91110302MA006C512N</t>
  </si>
  <si>
    <t>北京三听科技有限公司</t>
  </si>
  <si>
    <t>北京金诺美科技股份有限公司</t>
  </si>
  <si>
    <t>91110302567427937K</t>
  </si>
  <si>
    <t>北京快立方科技有限公司</t>
  </si>
  <si>
    <t>北京金石博开能源科技有限公司</t>
  </si>
  <si>
    <t>91110105330288318U</t>
  </si>
  <si>
    <t>北京瑞克斡医疗科技有限公司</t>
  </si>
  <si>
    <t>91110302760107994L</t>
  </si>
  <si>
    <t>北京广研广播电视高科技中心有限责任公司</t>
  </si>
  <si>
    <t>91110106101300328F</t>
  </si>
  <si>
    <t>北京中康极韵科技有限公司</t>
  </si>
  <si>
    <t>91110115MA003QWD4U</t>
  </si>
  <si>
    <t>北京中耀卓越医药科技有限公司</t>
  </si>
  <si>
    <t>北京爱普拜生物技术有限公司</t>
  </si>
  <si>
    <t>北鹏建材集团股份有限公司</t>
  </si>
  <si>
    <t>北京清微智能信息技术有限公司</t>
  </si>
  <si>
    <t>北京科瑞华安科技有限公司</t>
  </si>
  <si>
    <t>91110108094566880Y</t>
  </si>
  <si>
    <t>北京免疫方舟医药科技有限公司</t>
  </si>
  <si>
    <t>91110108MA00EKGT7B</t>
  </si>
  <si>
    <t>北京众合安消防技术有限公司</t>
  </si>
  <si>
    <t>91110302MA01MUFPXW</t>
  </si>
  <si>
    <t>北京伯俊数字科技有限公司</t>
  </si>
  <si>
    <t>91110105672354258F</t>
  </si>
  <si>
    <t>北京鲲鹏大数据服务有限公司</t>
  </si>
  <si>
    <t>北京普拉科技有限公司</t>
  </si>
  <si>
    <t>路易行（北京）科技有限公司</t>
  </si>
  <si>
    <t>91110302599656427X</t>
  </si>
  <si>
    <t>北京瀚霖东方科技有限公司</t>
  </si>
  <si>
    <t>91110302590692392A</t>
  </si>
  <si>
    <t>北京感控医疗科技有限公司</t>
  </si>
  <si>
    <t>91110108MA01Y7Q83H</t>
  </si>
  <si>
    <t>北京开拓航宇导控科技有限公司</t>
  </si>
  <si>
    <t>国典（北京）医药科技有限公司</t>
  </si>
  <si>
    <t>91110302MA0198FD0J</t>
  </si>
  <si>
    <t>北京金迈捷科技股份有限公司</t>
  </si>
  <si>
    <t>91110302589107221H</t>
  </si>
  <si>
    <t>北京泱深生物信息技术有限公司</t>
  </si>
  <si>
    <t>亿江（北京）科技发展有限公司</t>
  </si>
  <si>
    <t>北京长木谷医疗科技股份有限公司</t>
  </si>
  <si>
    <t>91110108MA01BFUXXF</t>
  </si>
  <si>
    <t>北京车网科技发展有限公司</t>
  </si>
  <si>
    <t>91110302MA01UCXP9G</t>
  </si>
  <si>
    <t>北京众维网络技术有限公司</t>
  </si>
  <si>
    <t>91110302585875055N</t>
  </si>
  <si>
    <t>北京爱星客航天科技有限公司</t>
  </si>
  <si>
    <t>北京量拓科技有限公司</t>
  </si>
  <si>
    <t>91110108673808696Q</t>
  </si>
  <si>
    <t>逸超科技（北京）有限公司</t>
  </si>
  <si>
    <t>91110302MA01UXWL7C</t>
  </si>
  <si>
    <t>北京捷锐通信息技术有限公司</t>
  </si>
  <si>
    <t>9111010869963054XN</t>
  </si>
  <si>
    <t>北京春秋科技有限公司</t>
  </si>
  <si>
    <t>北京海格莱生物科技有限公司</t>
  </si>
  <si>
    <t>蔚蓝研创（北京）科技有限公司</t>
  </si>
  <si>
    <t>91110302MA01PPMN0N</t>
  </si>
  <si>
    <t>北京飞天盛达引控科技有限公司</t>
  </si>
  <si>
    <t>91110228339757870B</t>
  </si>
  <si>
    <t>北京世纪金光半导体有限公司</t>
  </si>
  <si>
    <t>欧必翼太赫兹科技（北京）有限公司</t>
  </si>
  <si>
    <t>北京航天万源科技有限公司</t>
  </si>
  <si>
    <t>北京中科导控科技有限公司</t>
  </si>
  <si>
    <t>中塑革润新材料科技（北京）有限公司</t>
  </si>
  <si>
    <t>北京鑫骥金诺医疗器械有限公司</t>
  </si>
  <si>
    <t>91110106064938102K</t>
  </si>
  <si>
    <t>北京航锐斯维科技有限公司</t>
  </si>
  <si>
    <t>91110115685777233H</t>
  </si>
  <si>
    <t>北京今谷神箭测控技术研究所</t>
  </si>
  <si>
    <t>91110115700272365B</t>
  </si>
  <si>
    <t>北京金索坤技术开发有限公司</t>
  </si>
  <si>
    <t>北京云视科技有限公司</t>
  </si>
  <si>
    <t>北京市鑫强安全科技有限公司</t>
  </si>
  <si>
    <t>91110105306377142K</t>
  </si>
  <si>
    <t>北京芸朵星辰科技有限公司</t>
  </si>
  <si>
    <t>91110302MA007CXT5R</t>
  </si>
  <si>
    <t>北京中安卫通科技有限公司</t>
  </si>
  <si>
    <t>91110105355238341M</t>
  </si>
  <si>
    <t>北京唯迈医疗科技股份有限公司</t>
  </si>
  <si>
    <t>91110302306784047Q</t>
  </si>
  <si>
    <t>北京聚芯追风科技有限公司</t>
  </si>
  <si>
    <t>91110115558573684F</t>
  </si>
  <si>
    <t>中机装备（北京）科技有限公司</t>
  </si>
  <si>
    <t>91110115700352998W</t>
  </si>
  <si>
    <t>北京联讯时空科技发展有限公司</t>
  </si>
  <si>
    <t>91110108780210841Q</t>
  </si>
  <si>
    <t>北京天域科技有限公司</t>
  </si>
  <si>
    <t>91110302097504191L</t>
  </si>
  <si>
    <t>北京智仁美博生物科技有限公司</t>
  </si>
  <si>
    <t>北京茵沃汽车科技有限公司</t>
  </si>
  <si>
    <t>北京畅通天元信息化科技有限公司</t>
  </si>
  <si>
    <t>91110115785523855E</t>
  </si>
  <si>
    <t>大猫创客（北京）文化科技有限公司</t>
  </si>
  <si>
    <t>91110302MA01JQQN6T</t>
  </si>
  <si>
    <t>忆备缩微科技（北京）有限公司</t>
  </si>
  <si>
    <t>91110112MA01EE4M8C</t>
  </si>
  <si>
    <t>北京信思网络科技有限公司</t>
  </si>
  <si>
    <t>91110112MA01QC6T8U</t>
  </si>
  <si>
    <t>北京东方通软件有限公司</t>
  </si>
  <si>
    <t>91110302MA01Q4CY5R</t>
  </si>
  <si>
    <t>北京微克智飞科技有限公司</t>
  </si>
  <si>
    <t>北京锐视觉科技有限公司</t>
  </si>
  <si>
    <t>91110102687634455F</t>
  </si>
  <si>
    <t>航天（北京）工业设备有限公司</t>
  </si>
  <si>
    <t>北京汤谷软件技术有限公司</t>
  </si>
  <si>
    <t>91110302MA01X8M18U</t>
  </si>
  <si>
    <t>北京蓝天弘高计量检测有限公司</t>
  </si>
  <si>
    <t>北京天意飞扬科技有限公司</t>
  </si>
  <si>
    <t>91110302MA00DGXM1K</t>
  </si>
  <si>
    <t>北京百纳威尔科技有限公司</t>
  </si>
  <si>
    <t>91110000764201742H</t>
  </si>
  <si>
    <t>北京世通瑞泰医疗器械有限公司</t>
  </si>
  <si>
    <t>91110112697661406G</t>
  </si>
  <si>
    <t>北京北化康泰临床试剂有限公司</t>
  </si>
  <si>
    <t>北京罗诺强施医药技术研发中心有限公司</t>
  </si>
  <si>
    <t>91110302575154166M</t>
  </si>
  <si>
    <t>北京为开数字科技有限公司</t>
  </si>
  <si>
    <t>91110115MA019U7X3Q</t>
  </si>
  <si>
    <t>芯无线（北京）通信技术有限公司</t>
  </si>
  <si>
    <t>91110302MA01Q2TG0W</t>
  </si>
  <si>
    <t>安多特（北京）内窥镜技术有限公司</t>
  </si>
  <si>
    <t>91110106MA00A8AY5U</t>
  </si>
  <si>
    <t>北京着力网络科技有限公司</t>
  </si>
  <si>
    <t>北京永聚河环保科技有限公司</t>
  </si>
  <si>
    <t>91110105MA00320B9U</t>
  </si>
  <si>
    <t>北京恒生佳合细胞科技有限公司</t>
  </si>
  <si>
    <t>91110302MA017NXA0L</t>
  </si>
  <si>
    <t>北京运通恒昌科技集团有限公司</t>
  </si>
  <si>
    <t>91110115693287445L</t>
  </si>
  <si>
    <t>北京凯泰新世纪生物技术有限公司</t>
  </si>
  <si>
    <t>91110302771554319D</t>
  </si>
  <si>
    <t>岱纳科技（北京）有限公司</t>
  </si>
  <si>
    <t>91110302MA01B38C5L</t>
  </si>
  <si>
    <t>北京未来广汇科技有限公司</t>
  </si>
  <si>
    <t>北京蝌蚪星科技有限公司</t>
  </si>
  <si>
    <t>北京致成生物医学科技有限公司</t>
  </si>
  <si>
    <t>赛维航电科技有限公司</t>
  </si>
  <si>
    <t>91110302733483118G</t>
  </si>
  <si>
    <t>北京华氏精恒医药科技有限公司</t>
  </si>
  <si>
    <t>北京外号信息技术有限公司</t>
  </si>
  <si>
    <t>91110302MA007MBPXU</t>
  </si>
  <si>
    <t>北京奥嘉乘沐信息技术有限公司</t>
  </si>
  <si>
    <t>91110106MA019WRU1W</t>
  </si>
  <si>
    <t>北京明宇纪元生物科技有限公司</t>
  </si>
  <si>
    <t>91110302MA01M10J6F</t>
  </si>
  <si>
    <t>赫普能源环境科技股份有限公司</t>
  </si>
  <si>
    <t>91110114MA006JN24U</t>
  </si>
  <si>
    <t>北京莅浦环境科技有限公司</t>
  </si>
  <si>
    <t>91110302MA01PU09XQ</t>
  </si>
  <si>
    <t>北京左文科技有限公司</t>
  </si>
  <si>
    <t>91110302MA01CJBD1E</t>
  </si>
  <si>
    <t>北京华仕航宇科技有限公司</t>
  </si>
  <si>
    <t>91110302339707152G</t>
  </si>
  <si>
    <t>北京启辰生生物科技有限公司</t>
  </si>
  <si>
    <t>91110302MA002J7D0L</t>
  </si>
  <si>
    <t>北京集朗半导体科技有限公司</t>
  </si>
  <si>
    <t>91440400MA57DDMQ1D</t>
  </si>
  <si>
    <t>北京海美思科技发展有限公司</t>
  </si>
  <si>
    <t>91110302567431282X</t>
  </si>
  <si>
    <t>新发一建工程有限公司</t>
  </si>
  <si>
    <t>91110302MA01TWGW7H</t>
  </si>
  <si>
    <t>北京金色世纪商旅网络科技股份有限公司</t>
  </si>
  <si>
    <t>91110105582501947J</t>
  </si>
  <si>
    <t>北京博康姆信息技术有限公司</t>
  </si>
  <si>
    <t>北京冠星体育设施有限公司</t>
  </si>
  <si>
    <t>91110106318255337R</t>
  </si>
  <si>
    <t>北京盛世龙成文化艺术有限公司</t>
  </si>
  <si>
    <t>91110112MA01ENFB2P</t>
  </si>
  <si>
    <t>北京时凡子跃文化发展有限公司</t>
  </si>
  <si>
    <t>91110302MA01LW4K9U</t>
  </si>
  <si>
    <t>北京华夏大地远程教育网络服务有限公司</t>
  </si>
  <si>
    <t>中世云（北京）科技有限公司</t>
  </si>
  <si>
    <t>北京格润大树教育科技有限公司</t>
  </si>
  <si>
    <t>91110105355315589B</t>
  </si>
  <si>
    <t>北京衍微科技有限公司</t>
  </si>
  <si>
    <t>91110108MA7JEPG97G</t>
  </si>
  <si>
    <t>北京康乐卫士生物技术股份有限公司</t>
  </si>
  <si>
    <t>91110000674250487A</t>
  </si>
  <si>
    <t>经皮永和医药科技（北京）有限公司</t>
  </si>
  <si>
    <t>91110302MA00GT425X</t>
  </si>
  <si>
    <t>北京金诚印务有限公司</t>
  </si>
  <si>
    <t>北京紫藤互联科技有限公司</t>
  </si>
  <si>
    <t>91110107MA002E4J7F</t>
  </si>
  <si>
    <t>北京极光愿景科技有限公司</t>
  </si>
  <si>
    <t>91110115MA01JE018B</t>
  </si>
  <si>
    <t>北京沃邦医药科技有限公司</t>
  </si>
  <si>
    <t>91110302553072485K</t>
  </si>
  <si>
    <t>北京易起投科技有限公司</t>
  </si>
  <si>
    <t>91110105MA0079N06M</t>
  </si>
  <si>
    <t>中健天和(北京)科技发展有限公司</t>
  </si>
  <si>
    <t>91110105327238731H</t>
  </si>
  <si>
    <t>蓝云智慧数码科技有限公司</t>
  </si>
  <si>
    <t>91110105MA020CQW9U</t>
  </si>
  <si>
    <t>美力王智能科技(北京)有限公司</t>
  </si>
  <si>
    <t>云天融基（北京）科技有限公司</t>
  </si>
  <si>
    <t>91110302MA01HKA92M</t>
  </si>
  <si>
    <t>多立恒（北京）信息技术有限公司</t>
  </si>
  <si>
    <t>91110108080509375D</t>
  </si>
  <si>
    <t>北京长征天民高科技有限公司</t>
  </si>
  <si>
    <t>北京慧通达智控科技有限公司</t>
  </si>
  <si>
    <t>川谷汇（北京）数字科技有限公司</t>
  </si>
  <si>
    <t>91110114MA01J9MW8U</t>
  </si>
  <si>
    <t>北京万物芯宇科技有限公司</t>
  </si>
  <si>
    <t>91110107MA01WQX03J</t>
  </si>
  <si>
    <t>北京绿恒科技有限公司</t>
  </si>
  <si>
    <t>91110302593868824H</t>
  </si>
  <si>
    <t>北京中科华彩新材料有限公司</t>
  </si>
  <si>
    <t>北京信德誉诚科技有限公司</t>
  </si>
  <si>
    <t>91110105MA0065H28W</t>
  </si>
  <si>
    <t>云农京飞（北京）科技股份有限公司</t>
  </si>
  <si>
    <t>91110400MA04ED7N5Q</t>
  </si>
  <si>
    <t>海科智能（北京）科技有限公司</t>
  </si>
  <si>
    <t>91110106685756512M</t>
  </si>
  <si>
    <t>京黔山科技(北京)有限公司</t>
  </si>
  <si>
    <t>91110400MA04FRYN0A</t>
  </si>
  <si>
    <t>北京睿智奥恒视觉科技有限公司</t>
  </si>
  <si>
    <t>91110302MA009QU59B</t>
  </si>
  <si>
    <t>北京洁睿环保科技有限责任公司</t>
  </si>
  <si>
    <t>北京兴之业科技有限公司</t>
  </si>
  <si>
    <t>美联众合环保设备(北京)有限公司</t>
  </si>
  <si>
    <t>91110302MA01JHWX1N</t>
  </si>
  <si>
    <t>北京择美科技有限公司</t>
  </si>
  <si>
    <t>91110302MA02005W2J</t>
  </si>
  <si>
    <t>北京华夏祥龙国际科贸发展有限公司</t>
  </si>
  <si>
    <t>91110106579083211C</t>
  </si>
  <si>
    <t>北京京城金太阳能源科技有限公司</t>
  </si>
  <si>
    <t>紫程瑞生会（北京）生物技术发展有限公司</t>
  </si>
  <si>
    <t>91110302335507444Q</t>
  </si>
  <si>
    <t>北京五瑞美阳医疗器械有限责任公司</t>
  </si>
  <si>
    <t>91110302MA01WW3B9U</t>
  </si>
  <si>
    <t>索真（北京）医学科技有限公司</t>
  </si>
  <si>
    <t>北京信诺恒升科技有限公司</t>
  </si>
  <si>
    <t>91110105MA017XT35F</t>
  </si>
  <si>
    <t>北京百世鸿景科技有限公司</t>
  </si>
  <si>
    <t>91110302MA01A3UF4Q</t>
  </si>
  <si>
    <t>北京瑞科恒能科技有限公司</t>
  </si>
  <si>
    <t>91110116074135768M</t>
  </si>
  <si>
    <t>北京奇剂励成医药科技有限公司</t>
  </si>
  <si>
    <t>91110400MA7GEU7X7M</t>
  </si>
  <si>
    <t>北京龙贝世纪科技股份有限公司</t>
  </si>
  <si>
    <t>91110105571265352D</t>
  </si>
  <si>
    <t>北京拓词智能科技有限公司</t>
  </si>
  <si>
    <t>91110108MA01LTDJXR</t>
  </si>
  <si>
    <t>北京嘉源汇川科技有限公司</t>
  </si>
  <si>
    <t>91110112576868494M</t>
  </si>
  <si>
    <t>北京坚果比特科技有限公司</t>
  </si>
  <si>
    <t>北京瑞杰智能科技有限公司</t>
  </si>
  <si>
    <t>91110302MA01PTKC9J</t>
  </si>
  <si>
    <t>北京安跃恒通科技有限公司</t>
  </si>
  <si>
    <t>91110302MA019RJP6B</t>
  </si>
  <si>
    <t>北京信尚智能科技有限公司</t>
  </si>
  <si>
    <t>91110302MA018EAQ6P</t>
  </si>
  <si>
    <t>北京奇步自动化控制设备有限公司</t>
  </si>
  <si>
    <t>北京罗威亚科技有限公司</t>
  </si>
  <si>
    <t>91110105339751604A</t>
  </si>
  <si>
    <t>北京腾锐视讯科技有限公司</t>
  </si>
  <si>
    <t>9111030276990309XE</t>
  </si>
  <si>
    <t>廊谷（北京）新材料科技有限公司</t>
  </si>
  <si>
    <t>91120102MA05ULPCXY</t>
  </si>
  <si>
    <t>北京麦斯特节能建筑工程有限公司</t>
  </si>
  <si>
    <t>聘达人(北京)科技有限公司</t>
  </si>
  <si>
    <t>91110302MA00189E6K</t>
  </si>
  <si>
    <t>中科腾龙信息技术有限公司</t>
  </si>
  <si>
    <t>91110108344280341M</t>
  </si>
  <si>
    <t>北京华清凯尔空气净化技术有限公司</t>
  </si>
  <si>
    <t>北京鸿霁科技有限公司</t>
  </si>
  <si>
    <t>91110105MA0012G34F</t>
  </si>
  <si>
    <t>北京星际荣耀科技有限责任公司</t>
  </si>
  <si>
    <t>91110302306396191W</t>
  </si>
  <si>
    <t>中立安（北京）医药科技有限公司</t>
  </si>
  <si>
    <t>北京京微自动化设备有限公司</t>
  </si>
  <si>
    <t>91110112MA01BK9C8C</t>
  </si>
  <si>
    <t>北京神舟智汇科技有限公司</t>
  </si>
  <si>
    <t>北京天屹智造科技有限公司</t>
  </si>
  <si>
    <t>北京诺赛启研再生医学研究院有限公司</t>
  </si>
  <si>
    <t>91110302MA01FX3GXH</t>
  </si>
  <si>
    <t>生仝智能科技（北京）有限公司</t>
  </si>
  <si>
    <t>中建大成绿色智能科技(北京)有限责任公司</t>
  </si>
  <si>
    <t>北京息信科技有限公司</t>
  </si>
  <si>
    <t>91110400MA7DP1764N</t>
  </si>
  <si>
    <t>高骏（北京）科技有限公司</t>
  </si>
  <si>
    <t>91110112569450663F</t>
  </si>
  <si>
    <t>西云图科技（北京）有限公司</t>
  </si>
  <si>
    <t>北京保罗盛世集团股份有限公司</t>
  </si>
  <si>
    <t>北京市美嘉亿盛医疗器械股份有限公司</t>
  </si>
  <si>
    <t>91110112355231326L</t>
  </si>
  <si>
    <t>北京同辉永联科技有限公司</t>
  </si>
  <si>
    <t>9111010507659313XA</t>
  </si>
  <si>
    <t>北京金恒瑞科技有限公司</t>
  </si>
  <si>
    <t>91110108MA0011P63B</t>
  </si>
  <si>
    <t>北京沃海德石油技术有限公司</t>
  </si>
  <si>
    <t>91110101571278874M</t>
  </si>
  <si>
    <t>北京助创科技有限公司</t>
  </si>
  <si>
    <t>北京纳捷诊断试剂有限公司</t>
  </si>
  <si>
    <t>91110302348366775N</t>
  </si>
  <si>
    <t>云漠(北京)生态科技有限公司</t>
  </si>
  <si>
    <t>澳洲奇胜电器（北京）有限公司</t>
  </si>
  <si>
    <t>91110112722657813G</t>
  </si>
  <si>
    <r>
      <t>北京</t>
    </r>
    <r>
      <rPr>
        <sz val="12"/>
        <color rgb="FF000000"/>
        <rFont val="宋体"/>
        <charset val="134"/>
      </rPr>
      <t>竑</t>
    </r>
    <r>
      <rPr>
        <sz val="12"/>
        <color rgb="FF000000"/>
        <rFont val="仿宋_GB2312"/>
        <charset val="134"/>
      </rPr>
      <t>芯科技有限公司</t>
    </r>
  </si>
  <si>
    <t>91110400MA02ANBD2R</t>
  </si>
  <si>
    <t>北京府湖兴盛信息技术有限公司</t>
  </si>
  <si>
    <t>9111030268690592XY</t>
  </si>
  <si>
    <t>焕壹生物科技（北京）有限公司</t>
  </si>
  <si>
    <t>北京天成智联科技有限公司</t>
  </si>
  <si>
    <t>北京鸿智电通科技有限公司</t>
  </si>
  <si>
    <t>91110302599679557U</t>
  </si>
  <si>
    <t>北京星汉古韵科技有限公司</t>
  </si>
  <si>
    <t>91110106MA01FA808J</t>
  </si>
  <si>
    <t>北京朝晖鸿利环保设备有限公司</t>
  </si>
  <si>
    <t>91110115678246194A</t>
  </si>
  <si>
    <t>汇高智控（北京）科技有限公司</t>
  </si>
  <si>
    <t>91110302MA0092PR1H</t>
  </si>
  <si>
    <t>北京东方嘉禾文化发展有限公司</t>
  </si>
  <si>
    <t>9111010105556134XW</t>
  </si>
  <si>
    <t>北京葆蓝科技有限公司</t>
  </si>
  <si>
    <t>91110105092922685R</t>
  </si>
  <si>
    <t>北京福睿科技有限公司</t>
  </si>
  <si>
    <t>91110105777099396Q</t>
  </si>
  <si>
    <t>北京比特立方科技有限公司</t>
  </si>
  <si>
    <t>91110302MA01W5F79M</t>
  </si>
  <si>
    <t>北京克林埃尔互联网科技有限公司</t>
  </si>
  <si>
    <t>91110105MA0036M50X</t>
  </si>
  <si>
    <t>北京中诚力锘智慧城市科技发展有限公司</t>
  </si>
  <si>
    <t>91110400MA020G504P</t>
  </si>
  <si>
    <t>北京中麦智造医疗设备有限公司</t>
  </si>
  <si>
    <t>91110112MA00AUR80R</t>
  </si>
  <si>
    <t>东方空间技术（北京）有限公司</t>
  </si>
  <si>
    <t>91110116MA01BKY33L</t>
  </si>
  <si>
    <t>北京东方泰洋幕墙股份有限公司</t>
  </si>
  <si>
    <t>91110115802876450L</t>
  </si>
  <si>
    <t>汇安居（北京）信息科技有限公司</t>
  </si>
  <si>
    <t>91110112089609815N</t>
  </si>
  <si>
    <t>北京亦海科泵业科技有限公司</t>
  </si>
  <si>
    <t>91110302584487421K</t>
  </si>
  <si>
    <t>北京奥林匹亚锅炉有限公司</t>
  </si>
  <si>
    <t>北京伽拓医药研究有限公司</t>
  </si>
  <si>
    <t>91110302569507690J</t>
  </si>
  <si>
    <t>北京塔视智能科技有限公司</t>
  </si>
  <si>
    <t>91110400MA7F4C198M</t>
  </si>
  <si>
    <t>北京三禾泰达技术有限公司</t>
  </si>
  <si>
    <t>91110105746706341E</t>
  </si>
  <si>
    <t>恒信润丰科技开发(北京)有限公司</t>
  </si>
  <si>
    <t>91110105669917822B</t>
  </si>
  <si>
    <t>北京瑞林爱客科技有限公司</t>
  </si>
  <si>
    <t>91110400MA02A6R95T</t>
  </si>
  <si>
    <t>北京海博创合科技有限公司</t>
  </si>
  <si>
    <t>北京盛世民安科技发展有限公司</t>
  </si>
  <si>
    <t>北京蓝创众合信息技术有限公司</t>
  </si>
  <si>
    <t>北京航锐拓宇科技有限公司</t>
  </si>
  <si>
    <t>北京兴翌苑科技开发有限公司</t>
  </si>
  <si>
    <t>91110112MA01BG6J5J</t>
  </si>
  <si>
    <t>中润建通信技术有限公司</t>
  </si>
  <si>
    <t>91110106MA006F1D3L</t>
  </si>
  <si>
    <t>新研氢能源科技有限公司</t>
  </si>
  <si>
    <t>91350583MA2Y78P94J</t>
  </si>
  <si>
    <t>北京智图节能技术有限公司</t>
  </si>
  <si>
    <t>91110400MA04E7LL1Q</t>
  </si>
  <si>
    <t>北京金鹏云天检测技术有限公司</t>
  </si>
  <si>
    <t>91110105MA01UA260C</t>
  </si>
  <si>
    <t>北京卓创至诚技术有限公司</t>
  </si>
  <si>
    <t>北京康格瑞科技有限公司</t>
  </si>
  <si>
    <t>91110302MA01T24R8H</t>
  </si>
  <si>
    <t>北京奥一新源科技股份有限公司</t>
  </si>
  <si>
    <t>91110302582508655X</t>
  </si>
  <si>
    <t>北京恒信凯博科技有限公司</t>
  </si>
  <si>
    <t>互联创新（北京）教育科技中心</t>
  </si>
  <si>
    <t>91110302339816818R</t>
  </si>
  <si>
    <t>北京国保金泰信息安全技术有限公司</t>
  </si>
  <si>
    <t>北京厚旭储能科技有限公司</t>
  </si>
  <si>
    <t>91110302MA0188HX1R</t>
  </si>
  <si>
    <t>北京亦通海科技有限公司</t>
  </si>
  <si>
    <t>91110105671723402Q</t>
  </si>
  <si>
    <t>北京联信永通信息技术有限公司</t>
  </si>
  <si>
    <t>91110108397464101M</t>
  </si>
  <si>
    <t>北京布拉泽科技有限公司</t>
  </si>
  <si>
    <t>91110115MA01GCWK5M</t>
  </si>
  <si>
    <t>北京市腾美骐科技发展有限公司</t>
  </si>
  <si>
    <t>北京中源动力电气技术有限公司</t>
  </si>
  <si>
    <t>91110302788624600A</t>
  </si>
  <si>
    <t>北京巧力科技有限责任公司</t>
  </si>
  <si>
    <t>91110112069571565G</t>
  </si>
  <si>
    <t>北京曦健科技有限公司</t>
  </si>
  <si>
    <t>北京慧峰仁和科技股份有限公司</t>
  </si>
  <si>
    <t>91110302692334975K</t>
  </si>
  <si>
    <t>北京佳莱康健康科技有限公司</t>
  </si>
  <si>
    <t>91110105MA008B2U9F</t>
  </si>
  <si>
    <t>北京宇翔电子有限公司</t>
  </si>
  <si>
    <t>91110101101100895C</t>
  </si>
  <si>
    <t>北京锐业制药有限公司</t>
  </si>
  <si>
    <t>91110302700191733X</t>
  </si>
  <si>
    <t>北京优炫数据库软件有限公司</t>
  </si>
  <si>
    <t>全图通位置网络有限公司</t>
  </si>
  <si>
    <t>91110302MA004NPX0C</t>
  </si>
  <si>
    <t>中农智慧（北京）管理咨询有限公司</t>
  </si>
  <si>
    <t>91110112MA01C5W86G</t>
  </si>
  <si>
    <t>赛赋（北京）检测技术服务有限公司</t>
  </si>
  <si>
    <t>91110400MA04H02U1E</t>
  </si>
  <si>
    <t>北京佳诚速通网络科技有限公司</t>
  </si>
  <si>
    <t>91110105666253995Y</t>
  </si>
  <si>
    <t>北京易得道科技有限公司</t>
  </si>
  <si>
    <t>北京博电国华新能源科技开发有限公司</t>
  </si>
  <si>
    <t>91110302MA0096DG6U</t>
  </si>
  <si>
    <t>和携科技有限公司</t>
  </si>
  <si>
    <t>北京仓告科技有限公司</t>
  </si>
  <si>
    <t>北京诺多科技发展有限公司</t>
  </si>
  <si>
    <t>北京市新里程医药科技有限公司</t>
  </si>
  <si>
    <t>91110106MA00958X0J</t>
  </si>
  <si>
    <t>北京欧瑞康真空机电设备有限公司</t>
  </si>
  <si>
    <t>北京索普尼科技有限公司</t>
  </si>
  <si>
    <t>易维集控(北京)园林科技有限公司</t>
  </si>
  <si>
    <t>91110106MA01YJYCXT</t>
  </si>
  <si>
    <t>北京赋通信息技术有限公司</t>
  </si>
  <si>
    <t>北京青雨世华教育科技有限公司</t>
  </si>
  <si>
    <t>91110112MA01A8522H</t>
  </si>
  <si>
    <t>北京洁创环保科技有限公司</t>
  </si>
  <si>
    <t>91110112MA004A8A9X</t>
  </si>
  <si>
    <t>北京和泰通科技有限责任公司</t>
  </si>
  <si>
    <t>91110108MA01A4LR8B</t>
  </si>
  <si>
    <t>星耀天梯(北京)科技有限公司</t>
  </si>
  <si>
    <t>北京华材中泰科技有限公司</t>
  </si>
  <si>
    <t>德益阳光生物技术（北京）有限责任公司</t>
  </si>
  <si>
    <t>91110108067323859A</t>
  </si>
  <si>
    <t>北京中领细胞培养技术有限公司</t>
  </si>
  <si>
    <t>91110105MA04FP8H0J</t>
  </si>
  <si>
    <t>北京清华联电器制造有限公司</t>
  </si>
  <si>
    <t>91110112633022875Y</t>
  </si>
  <si>
    <t>博诺康源（北京）药业科技有限公司</t>
  </si>
  <si>
    <t>91110302MA00624E5F</t>
  </si>
  <si>
    <t>北京同创正业生物科技有限公司</t>
  </si>
  <si>
    <t>北京东方惠尔图像技术有限公司</t>
  </si>
  <si>
    <t>91110108700002867E</t>
  </si>
  <si>
    <t>中易云（北京）物联网科技有限责任公司</t>
  </si>
  <si>
    <t>北京宇航推进科技有限公司</t>
  </si>
  <si>
    <t>91110302MA01EAJB2W</t>
  </si>
  <si>
    <t>北京益然生物技术有限公司</t>
  </si>
  <si>
    <t>北京戌华防务技术有限公司</t>
  </si>
  <si>
    <t>9111010808053890XJ</t>
  </si>
  <si>
    <t>北京正大创新医药有限公司</t>
  </si>
  <si>
    <t>水云计（北京）环境科技有限公司</t>
  </si>
  <si>
    <t>摩力方科技（北京）有限公司</t>
  </si>
  <si>
    <t>91110302327318870A</t>
  </si>
  <si>
    <t>北京创音电子科技有限公司</t>
  </si>
  <si>
    <t>91110102558524559U</t>
  </si>
  <si>
    <t>北京海莱特科技有限公司</t>
  </si>
  <si>
    <t>91110302692300572F</t>
  </si>
  <si>
    <t>北京瑞航同达科技有限公司</t>
  </si>
  <si>
    <t>9111011466753561XX</t>
  </si>
  <si>
    <t>京高紫宸（北京）科技有限公司</t>
  </si>
  <si>
    <t>91110302MA01AP166J</t>
  </si>
  <si>
    <t>中红普林（北京）医疗用品高新技术研究院有限公司</t>
  </si>
  <si>
    <t>91110302399107992Y</t>
  </si>
  <si>
    <t>北京市弘洁蓝天科技股份有限公司</t>
  </si>
  <si>
    <t>91110228MA019E5M7K</t>
  </si>
  <si>
    <t>美德远健领动（北京）医疗器械有限公司</t>
  </si>
  <si>
    <t>91110302MA018KUE1J</t>
  </si>
  <si>
    <t>视拓超导科技有限公司</t>
  </si>
  <si>
    <t>91110108795112814U</t>
  </si>
  <si>
    <t>北京忠邦源得科技有限公司</t>
  </si>
  <si>
    <t>北京安赛博技术有限公司</t>
  </si>
  <si>
    <t>91110112089627204H</t>
  </si>
  <si>
    <t>中检科（北京）化妆品技术有限公司</t>
  </si>
  <si>
    <t>91110105306735755W</t>
  </si>
  <si>
    <t>航天信亿（北京）科技有限公司</t>
  </si>
  <si>
    <t>91110106MA00EGB58R</t>
  </si>
  <si>
    <t>为麦智能科技（北京）有限公司</t>
  </si>
  <si>
    <t>91110302MA01T6RUXQ</t>
  </si>
  <si>
    <t>精拓新能源科技（北京）有限公司</t>
  </si>
  <si>
    <t>北京睿意信数字科技有限公司</t>
  </si>
  <si>
    <t>91110105MA0094QU8E</t>
  </si>
  <si>
    <t>北京态极科技有限公司</t>
  </si>
  <si>
    <t>91110105MA008CYL1M</t>
  </si>
  <si>
    <t>百川智通(北京)科技有限公司</t>
  </si>
  <si>
    <t>北京拙成科技发展有限公司</t>
  </si>
  <si>
    <t>91110115MA01JU3C0W</t>
  </si>
  <si>
    <t>北京灵动飞天动力科技有限公司</t>
  </si>
  <si>
    <t>91110302MA00CD294R</t>
  </si>
  <si>
    <t>北京康尼时代交通科技有限责任公司</t>
  </si>
  <si>
    <t>91110112348381246T</t>
  </si>
  <si>
    <t>北京步甲科技有限公司</t>
  </si>
  <si>
    <t>北京博衍思创信息科技有限公司</t>
  </si>
  <si>
    <t>91110101092927398D</t>
  </si>
  <si>
    <t>北京数易科技有限公司</t>
  </si>
  <si>
    <t>优峰(北京)生物科技有限公司</t>
  </si>
  <si>
    <t>91110302MA01Y4HTXT</t>
  </si>
  <si>
    <t>北京富加工程技术有限公司</t>
  </si>
  <si>
    <t>91110115665603623D</t>
  </si>
  <si>
    <t>北京锐达芯集成电路设计有限责任公司</t>
  </si>
  <si>
    <t>北京芯源创通电子技术有限公司</t>
  </si>
  <si>
    <t>91110105348417472G</t>
  </si>
  <si>
    <t>北京昶远科技有限公司</t>
  </si>
  <si>
    <t>北京汇诚瑞祥医药生物科技有限公司</t>
  </si>
  <si>
    <t>91110105777081217C</t>
  </si>
  <si>
    <t>机汽人(北京)科技有限公司</t>
  </si>
  <si>
    <t>北京国印网安科技有限公司</t>
  </si>
  <si>
    <t>北京仁基源医学研究院有限公司</t>
  </si>
  <si>
    <t>北京中彤节能技术有限公司</t>
  </si>
  <si>
    <t>91110302MA00EN7HXC</t>
  </si>
  <si>
    <t>北京和兴创联健康科技有限公司</t>
  </si>
  <si>
    <t>91110302MA00991FXK</t>
  </si>
  <si>
    <t>北京康弘生物医药有限公司</t>
  </si>
  <si>
    <t>91110302MA018NEU9L</t>
  </si>
  <si>
    <t>北京凯骏威鸿科技有限公司</t>
  </si>
  <si>
    <t>艾斯拓康医药科技（北京）有限公司</t>
  </si>
  <si>
    <t>智慧祥云(北京)科技发展有限公司</t>
  </si>
  <si>
    <t>91110400MABNUX1B8F</t>
  </si>
  <si>
    <t>北京中领启天信息科技有限公司</t>
  </si>
  <si>
    <t>北京百世师影视传媒有限责任公司</t>
  </si>
  <si>
    <t>北京梓熙生物科技有限公司</t>
  </si>
  <si>
    <t>北京宏诚创新科技有限公司</t>
  </si>
  <si>
    <t>91110108099067984A</t>
  </si>
  <si>
    <t>北京众能力电科技有限公司</t>
  </si>
  <si>
    <t>91110302694965463A</t>
  </si>
  <si>
    <t>北京葡萄藤信息技术有限公司</t>
  </si>
  <si>
    <t>91110108306428747K</t>
  </si>
  <si>
    <t>科吉思石油技术咨询（北京）有限公司</t>
  </si>
  <si>
    <t>91110105322313317B</t>
  </si>
  <si>
    <t>北京中房国建地下防水工程顾问有限公司</t>
  </si>
  <si>
    <t>91110106055585704N</t>
  </si>
  <si>
    <t>吉富隆智能装备制造集团有限公司</t>
  </si>
  <si>
    <t>91110113699565020E</t>
  </si>
  <si>
    <t>北京中科医学检验实验室有限公司</t>
  </si>
  <si>
    <t>91110114596090982L</t>
  </si>
  <si>
    <t>北京龙阳伟业科技股份有限公司</t>
  </si>
  <si>
    <t>91110115672364704H</t>
  </si>
  <si>
    <t>北京加禾智能科技有限公司</t>
  </si>
  <si>
    <t>91110108MABPB2R82R</t>
  </si>
  <si>
    <t>北京凌云智擎软件有限公司</t>
  </si>
  <si>
    <t>91110114MA0078C62G</t>
  </si>
  <si>
    <t>清研智行(北京)科技有限公司</t>
  </si>
  <si>
    <t>91110108MA01KY2B2M</t>
  </si>
  <si>
    <t>北京安颂科技有限公司</t>
  </si>
  <si>
    <t>91110302MA00BE195N</t>
  </si>
  <si>
    <t>北京知行新能科技有限公司</t>
  </si>
  <si>
    <t>北京中科宇航技术有限公司</t>
  </si>
  <si>
    <t>91110106MA003EBQ4D</t>
  </si>
  <si>
    <t>秀加科技(北京)有限公司</t>
  </si>
  <si>
    <t>91110302580891515J</t>
  </si>
  <si>
    <t>北京中亦信科技有限公司</t>
  </si>
  <si>
    <t>北京组学生物科技有限公司</t>
  </si>
  <si>
    <t>91110112MA003WDE8M</t>
  </si>
  <si>
    <t>北京美气多网络科技有限公司</t>
  </si>
  <si>
    <t>北京凯尔斯科技开发有限公司</t>
  </si>
  <si>
    <t>北京华诺泰生物医药科技有限公司</t>
  </si>
  <si>
    <t>北京三强核力辐射工程技术有限公司</t>
  </si>
  <si>
    <t>和晟嘉信（北京）科技有限公司</t>
  </si>
  <si>
    <t>91110106MA01B2492R</t>
  </si>
  <si>
    <t>北京成楷恒业科技有限公司</t>
  </si>
  <si>
    <t>9111011268199947XG</t>
  </si>
  <si>
    <t>北京航天科工世纪卫星科技有限公司</t>
  </si>
  <si>
    <t>91110302722614645L</t>
  </si>
  <si>
    <t>信纳克（北京）生化标志物检测医学研究有限责任公司</t>
  </si>
  <si>
    <t>91110114795100856M</t>
  </si>
  <si>
    <t>北京深知无限人工智能研究院有限公司</t>
  </si>
  <si>
    <t>91110302MA00D9YT6B</t>
  </si>
  <si>
    <t>北京羽嘉科技有限责任公司</t>
  </si>
  <si>
    <t>91110115MA01T3YJ6F</t>
  </si>
  <si>
    <t>北京易同云网科技有限公司</t>
  </si>
  <si>
    <t>91110302MA00CQ3P7N</t>
  </si>
  <si>
    <t>北京金创中博科技有限公司</t>
  </si>
  <si>
    <t>91110112571266013N</t>
  </si>
  <si>
    <t>诺赛联合（北京）生物医学科技有限公司</t>
  </si>
  <si>
    <t>91110302MA009D2UXJ</t>
  </si>
  <si>
    <t>再少年(北京)生物科技有限公司</t>
  </si>
  <si>
    <t>北京亦科诺生物科技有限公司</t>
  </si>
  <si>
    <t>91110115MA00FJLB4X</t>
  </si>
  <si>
    <t>北京中瑞久通机械有限公司</t>
  </si>
  <si>
    <t>91110112587735427G</t>
  </si>
  <si>
    <t>北京牧之科技有限公司</t>
  </si>
  <si>
    <t>91110302330272893W</t>
  </si>
  <si>
    <t>北京博生福生物技术有限责任公司</t>
  </si>
  <si>
    <t>91110106661579558F</t>
  </si>
  <si>
    <t>北京新成科技有限公司</t>
  </si>
  <si>
    <t>91110116318332806W</t>
  </si>
  <si>
    <t>北京长城安创科技有限公司</t>
  </si>
  <si>
    <t>91110302MA0182XW9A</t>
  </si>
  <si>
    <t>北京志健金瑞生物医药科技有限公司</t>
  </si>
  <si>
    <t>91110302560437411Y</t>
  </si>
  <si>
    <t>维领(北京)数字科技有限公司</t>
  </si>
  <si>
    <t>北京国电科创电器有限公司</t>
  </si>
  <si>
    <t>励云科技（北京）有限公司</t>
  </si>
  <si>
    <t>领云悠逸（北京）科技有限公司</t>
  </si>
  <si>
    <t>北京科途医学科技有限公司</t>
  </si>
  <si>
    <t>91110302MA007MJJ1P</t>
  </si>
  <si>
    <t>北京亦庄大数据科技发展有限公司</t>
  </si>
  <si>
    <t>北京瑞思天创科技有限公司</t>
  </si>
  <si>
    <t>91110302690805737T</t>
  </si>
  <si>
    <t>北京大智会数字科技有限公司</t>
  </si>
  <si>
    <t>北京蓝洋益海科技有限公司</t>
  </si>
  <si>
    <t>91110114785512662D</t>
  </si>
  <si>
    <t>北京三力新能科技有限公司</t>
  </si>
  <si>
    <t>91110302593890036Q</t>
  </si>
  <si>
    <t>飞客工场科技（北京）有限公司</t>
  </si>
  <si>
    <t>北京航奥机械有限公司</t>
  </si>
  <si>
    <t>91110115670564315P</t>
  </si>
  <si>
    <t>北京政务科技有限公司</t>
  </si>
  <si>
    <t>91110400MA04DFDW7X</t>
  </si>
  <si>
    <t>华芯威半导体科技（北京）有限责任公司</t>
  </si>
  <si>
    <t>91110302MA01LR006J</t>
  </si>
  <si>
    <t>北京智创芯源科技有限公司</t>
  </si>
  <si>
    <t>北京第一因科技有限公司</t>
  </si>
  <si>
    <t>北京佳华储良科技有限公司</t>
  </si>
  <si>
    <t>91110112681980314E</t>
  </si>
  <si>
    <t>北京中电泰晟电气科技有限公司</t>
  </si>
  <si>
    <t>91110108753333838H</t>
  </si>
  <si>
    <t>博展圈（北京）文化科技有限公司</t>
  </si>
  <si>
    <t>91110105MA01A2KY3H</t>
  </si>
  <si>
    <t>北京普德康利医药科技发展有限公司</t>
  </si>
  <si>
    <t>91110302330393935U</t>
  </si>
  <si>
    <t>北京中振兴业科技发展有限公司</t>
  </si>
  <si>
    <t>91110108774711156C</t>
  </si>
  <si>
    <t>北京亿邦德利智能科技有限公司</t>
  </si>
  <si>
    <t>91110302MA007MAA0Y</t>
  </si>
  <si>
    <t>北京知它视觉科技有限公司</t>
  </si>
  <si>
    <t>91110400MA04BAGK3M</t>
  </si>
  <si>
    <t>北京易安亚太生物科技有限公司</t>
  </si>
  <si>
    <t>91110400MA7D45X66K</t>
  </si>
  <si>
    <t>北京恒和通达信息技术有限公司</t>
  </si>
  <si>
    <t>北京泰克正通科贸有限公司</t>
  </si>
  <si>
    <t>91110111560372312B</t>
  </si>
  <si>
    <t>掌握主动科技（北京）有限公司</t>
  </si>
  <si>
    <t>91110302053580029G</t>
  </si>
  <si>
    <t>北京精博现代假肢矫形器技术有限公司</t>
  </si>
  <si>
    <t>91110302101797741M</t>
  </si>
  <si>
    <t>北京恒兴华建科技有限公司</t>
  </si>
  <si>
    <t>91110108344357724H</t>
  </si>
  <si>
    <t>北京新能乐业科技有限公司</t>
  </si>
  <si>
    <t>中和智音(北京)科技有限公司</t>
  </si>
  <si>
    <t>91110302MA008PBQ1C</t>
  </si>
  <si>
    <t>北京航天信诺科技有限责任公司</t>
  </si>
  <si>
    <t>91110302MA00GYAJ6G</t>
  </si>
  <si>
    <t>北京华翔电炉技术有限责任公司</t>
  </si>
  <si>
    <t>91110115101625202H</t>
  </si>
  <si>
    <t>中检科（北京）测试认证有限公司</t>
  </si>
  <si>
    <t>北京啸为科技有限公司</t>
  </si>
  <si>
    <t>泽佳创（北京）新能源科技有限公司</t>
  </si>
  <si>
    <t>北京超验极客教育科技有限公司</t>
  </si>
  <si>
    <t>91110108327259401F</t>
  </si>
  <si>
    <t>北京天创万安科技装备有限公司</t>
  </si>
  <si>
    <t>91110302097945683N</t>
  </si>
  <si>
    <t>北京泰普锐拓科技有限公司</t>
  </si>
  <si>
    <t>91110115MA00E4C78U</t>
  </si>
  <si>
    <t>北京博伦格医药科技有限公司</t>
  </si>
  <si>
    <t>北京廷润膜技术开发股份有限公司</t>
  </si>
  <si>
    <t>北京奇迈永华生物科技有限公司</t>
  </si>
  <si>
    <t>91110400MA7EKAD44B</t>
  </si>
  <si>
    <t>北京宇卫科技有限公司</t>
  </si>
  <si>
    <t>北京茂煊科技有限公司</t>
  </si>
  <si>
    <t>91110108MABQXRUN3T</t>
  </si>
  <si>
    <t>北京莱珂生物科技有限公司</t>
  </si>
  <si>
    <t>北京昱芯科技有限公司</t>
  </si>
  <si>
    <t>91110108MA01BUWDXB</t>
  </si>
  <si>
    <t>北京彩虹巴士科技有限公司</t>
  </si>
  <si>
    <t>91110108MA003MNH9K</t>
  </si>
  <si>
    <t>中创宏远（北京）环保科技有限公司</t>
  </si>
  <si>
    <t>智维精准(北京)医疗科技有限公司</t>
  </si>
  <si>
    <t>北京中天路业科技有限公司</t>
  </si>
  <si>
    <t>91110115MA002R0CXQ</t>
  </si>
  <si>
    <t>北京蚁匠信息科技有限公司</t>
  </si>
  <si>
    <t>91110105MA01RYA01P</t>
  </si>
  <si>
    <t>北京芯通未来科技发展有限公司</t>
  </si>
  <si>
    <t>91210231MA0XQ7WQ4T</t>
  </si>
  <si>
    <t>北京铠悦科技有限公司</t>
  </si>
  <si>
    <t>北京华诺信得科技有限公司</t>
  </si>
  <si>
    <t>91110302351599270K</t>
  </si>
  <si>
    <t>美德远健（北京）医疗系统科技有限公司</t>
  </si>
  <si>
    <t>91110108MA008N29XM</t>
  </si>
  <si>
    <t>北京中家智锐智能装备科技有限公司</t>
  </si>
  <si>
    <t>91110302318307491X</t>
  </si>
  <si>
    <t>北京惠泽智业科技有限公司</t>
  </si>
  <si>
    <t>北京凯祥弘康生物科技有限公司</t>
  </si>
  <si>
    <t>91110108MA006UHP4G</t>
  </si>
  <si>
    <t>北京麦普兹微电科技有限公司</t>
  </si>
  <si>
    <t>91110112589095101K</t>
  </si>
  <si>
    <t>北京歌锐科技有限公司</t>
  </si>
  <si>
    <t>91110105MA029NN58K</t>
  </si>
  <si>
    <t>北京青苔科技发展有限公司</t>
  </si>
  <si>
    <t>91110105MA01KGNR8P</t>
  </si>
  <si>
    <t>北京力优科技有限公司</t>
  </si>
  <si>
    <t>91110108MA020HAF1M</t>
  </si>
  <si>
    <t>北京新科启源科技有限公司</t>
  </si>
  <si>
    <t>北京启麟科技有限公司</t>
  </si>
  <si>
    <t>起深空源(北京)科技有限公司</t>
  </si>
  <si>
    <t>北京百奥益康医药科技有限公司</t>
  </si>
  <si>
    <t>北京奕辰科技有限公司</t>
  </si>
  <si>
    <t>91110302092448485B</t>
  </si>
  <si>
    <t>北京华士盈鑫医疗科技有限公司</t>
  </si>
  <si>
    <t>北京合众鼎新信息技术有限公司</t>
  </si>
  <si>
    <t>91110302MA01BUJ19U</t>
  </si>
  <si>
    <t>华夏物联(北京)信息有限公司</t>
  </si>
  <si>
    <t>北京孪生数字城市科技有限公司</t>
  </si>
  <si>
    <t>91110400MA020L3N3W</t>
  </si>
  <si>
    <t>北京中教国体技术检测有限公司</t>
  </si>
  <si>
    <t>予果生物科技（北京）有限公司</t>
  </si>
  <si>
    <t>微解药(北京)科技有限公司</t>
  </si>
  <si>
    <t>北京西汇科贸有限公司</t>
  </si>
  <si>
    <t>91110115348344365H</t>
  </si>
  <si>
    <t>北京道大丰长科技有限公司</t>
  </si>
  <si>
    <t>91110106576894457F</t>
  </si>
  <si>
    <t>北京捷润科技有限公司</t>
  </si>
  <si>
    <t>91110114MA00B9933M</t>
  </si>
  <si>
    <t>北京皇家京都酒业有限公司</t>
  </si>
  <si>
    <t>91110115102864993Q</t>
  </si>
  <si>
    <t>中合动力（北京）新能源科技有限公司</t>
  </si>
  <si>
    <t>北京远大恒通科技发展有限公司</t>
  </si>
  <si>
    <t>91110108306545310G</t>
  </si>
  <si>
    <t>北京华大信安科技有限公司</t>
  </si>
  <si>
    <t>91110105721229972U</t>
  </si>
  <si>
    <t>中国国际电子商务中心</t>
  </si>
  <si>
    <t>12100000400016888E</t>
  </si>
  <si>
    <t>金网络（北京）数字科技有限公司</t>
  </si>
  <si>
    <t>北京科信聚润医药科技有限公司</t>
  </si>
  <si>
    <t>北京中泰晨创环保科技有限公司</t>
  </si>
  <si>
    <t>91110302MA01H7WY1P</t>
  </si>
  <si>
    <t>北京亿森宝生物科技有限公司</t>
  </si>
  <si>
    <t>91110112055570297N</t>
  </si>
  <si>
    <r>
      <t>北京</t>
    </r>
    <r>
      <rPr>
        <sz val="12"/>
        <color rgb="FF000000"/>
        <rFont val="宋体"/>
        <charset val="134"/>
      </rPr>
      <t>沄</t>
    </r>
    <r>
      <rPr>
        <sz val="12"/>
        <color rgb="FF000000"/>
        <rFont val="仿宋_GB2312"/>
        <charset val="134"/>
      </rPr>
      <t>汇智能科技有限公司</t>
    </r>
  </si>
  <si>
    <t>91110302MA01E7HP6A</t>
  </si>
  <si>
    <t>中国长征火箭有限公司</t>
  </si>
  <si>
    <t>中弘环境工程（北京）有限公司</t>
  </si>
  <si>
    <t>中润瑞景新能源科技（北京）有限公司</t>
  </si>
  <si>
    <t>91110107099195038B</t>
  </si>
  <si>
    <t>中科易捷（北京）科技有限责任公司</t>
  </si>
  <si>
    <t>91110102593860769B</t>
  </si>
  <si>
    <t>中科智宏（北京）科技有限公司</t>
  </si>
  <si>
    <t>91110400MACN2U6A2E</t>
  </si>
  <si>
    <t>中科紫微(北京)科技有限公司</t>
  </si>
  <si>
    <t>91110108MA02AGFA4C</t>
  </si>
  <si>
    <t>中联诚(北京)国际信用评价有限公司</t>
  </si>
  <si>
    <t>中能安建（北京）建设有限公司</t>
  </si>
  <si>
    <t>91110117MA01TBQ28R</t>
  </si>
  <si>
    <t>中航建设集团科技发展有限公司</t>
  </si>
  <si>
    <t>91110112MA00BKB95Q</t>
  </si>
  <si>
    <t>中迅档案设备（北京）有限公司</t>
  </si>
  <si>
    <t>91110108MA0037LQ9A</t>
  </si>
  <si>
    <t>中金智汇科技有限责任公司</t>
  </si>
  <si>
    <t>91110302MA018E9W9F</t>
  </si>
  <si>
    <t>云端智选（北京）科技有限公司</t>
  </si>
  <si>
    <t>云舟鸿业(北京)科技有限公司</t>
  </si>
  <si>
    <t>91110111MA01T3T76K</t>
  </si>
  <si>
    <t>京测检测技术（北京）有限公司</t>
  </si>
  <si>
    <t>91110114MA00850B4R</t>
  </si>
  <si>
    <t>优镓科技（北京）有限公司</t>
  </si>
  <si>
    <t>91110302MA01NBREXG</t>
  </si>
  <si>
    <t>具身智航科技（北京）有限公司</t>
  </si>
  <si>
    <t>北京一席互娱科技有限公司</t>
  </si>
  <si>
    <t>91110105MA04D94Q4T</t>
  </si>
  <si>
    <t>北京三诺佳邑生物技术有限责任公司</t>
  </si>
  <si>
    <t>91110302739360717W</t>
  </si>
  <si>
    <t>北京东方惠尔医疗科技有限公司</t>
  </si>
  <si>
    <t>91110302MA00GW562W</t>
  </si>
  <si>
    <t>北京东方红升新能源应用技术研究院有限公司</t>
  </si>
  <si>
    <t>91110302695034636C</t>
  </si>
  <si>
    <t>北京中云智造网络科技有限公司</t>
  </si>
  <si>
    <t>91110302MA00GDWE8X</t>
  </si>
  <si>
    <t>北京中冰环保科技有限公司</t>
  </si>
  <si>
    <t>91110112MA00DTNR4N</t>
  </si>
  <si>
    <t>北京中凯联机械有限公司</t>
  </si>
  <si>
    <t>北京中基科创技术有限公司</t>
  </si>
  <si>
    <t>91110112MA003J2E2C</t>
  </si>
  <si>
    <t>北京中孵创联科技有限公司</t>
  </si>
  <si>
    <t>91110106MA01APGR3H</t>
  </si>
  <si>
    <t>北京中建京诚自动化技术有限公司</t>
  </si>
  <si>
    <t>北京中智高新技术研究院</t>
  </si>
  <si>
    <t>91110302MA00FEX66L</t>
  </si>
  <si>
    <t>北京中科远恒机电设备有限公司</t>
  </si>
  <si>
    <t>91110302306383040H</t>
  </si>
  <si>
    <t>北京久鑫捷科技有限公司</t>
  </si>
  <si>
    <t>91110111MACBM8QX6G</t>
  </si>
  <si>
    <t>北京乾橙科技发展有限责任公司</t>
  </si>
  <si>
    <t>91110108MA01GDGW4T</t>
  </si>
  <si>
    <t>北京二加二信息科技有限公司</t>
  </si>
  <si>
    <t>北京云达智造科技有限责任公司</t>
  </si>
  <si>
    <t>91110400MABPHN2J3F</t>
  </si>
  <si>
    <t>北京云锦亭科技有限公司</t>
  </si>
  <si>
    <t>9111010558586185XT</t>
  </si>
  <si>
    <t>北京亦利和能源发展有限责任公司</t>
  </si>
  <si>
    <t>91110117788600561Y</t>
  </si>
  <si>
    <t>北京优量云产业计量技术创新研究院有限公司</t>
  </si>
  <si>
    <t>北京佳仕达技术服务有限公司</t>
  </si>
  <si>
    <t>91110112MA01BNPN8U</t>
  </si>
  <si>
    <t>北京全及科技有限公司</t>
  </si>
  <si>
    <t>北京全安科技有限公司</t>
  </si>
  <si>
    <t>北京共创多科技有限公司</t>
  </si>
  <si>
    <t>91110108MA00DQE75J</t>
  </si>
  <si>
    <t>北京共晟科技有限公司</t>
  </si>
  <si>
    <t>91110400MAC0NPWJ1M</t>
  </si>
  <si>
    <t>北京农本先科种业科技有限公司</t>
  </si>
  <si>
    <t>91110108MA01PMCF3K</t>
  </si>
  <si>
    <t>北京凯迪通科技有限公司</t>
  </si>
  <si>
    <t>91110107MA00755B0X</t>
  </si>
  <si>
    <t>北京创能惠通科技有限公司</t>
  </si>
  <si>
    <t>91110400MA7N91W14K</t>
  </si>
  <si>
    <t>北京利通盛达科技有限公司</t>
  </si>
  <si>
    <t>91110302592360973C</t>
  </si>
  <si>
    <t>北京北仪同创仪表有限公司</t>
  </si>
  <si>
    <t>91110112554829427F</t>
  </si>
  <si>
    <t>北京北奥特交通安全科技有限公司</t>
  </si>
  <si>
    <t>9111030273510584XH</t>
  </si>
  <si>
    <t>北京北斗星座科技发展有限责任公司</t>
  </si>
  <si>
    <t>9111010557324626XG</t>
  </si>
  <si>
    <t>北京医诺联康信息技术有限公司</t>
  </si>
  <si>
    <t>北京华泰天宇科技有限公司</t>
  </si>
  <si>
    <t>北京华源彤达科技有限公司</t>
  </si>
  <si>
    <t>91110115669949760Q</t>
  </si>
  <si>
    <t>北京华盖邦科技有限公司</t>
  </si>
  <si>
    <t>91110119MABQYG333K</t>
  </si>
  <si>
    <t>北京华鑫净洁保洁有限公司</t>
  </si>
  <si>
    <t>91110302MA01FKXN2F</t>
  </si>
  <si>
    <t>北京博电新能电力科技有限公司</t>
  </si>
  <si>
    <t>91110108665627588M</t>
  </si>
  <si>
    <t>北京博联众睿机器人科技有限公司</t>
  </si>
  <si>
    <t>北京博艺阳光环境科技发展有限公司</t>
  </si>
  <si>
    <t>北京博莱德光电技术开发有限公司</t>
  </si>
  <si>
    <t>91110112700193659G</t>
  </si>
  <si>
    <t>北京原生元生物科技有限公司</t>
  </si>
  <si>
    <t>91110400MA7LH3FM5Q</t>
  </si>
  <si>
    <t>北京可橙科技发展有限公司</t>
  </si>
  <si>
    <t>北京吉亚斯科技有限公司</t>
  </si>
  <si>
    <t>91110108753307832L</t>
  </si>
  <si>
    <t>北京启京科技有限公司</t>
  </si>
  <si>
    <t>91110400MA7JBCTG5F</t>
  </si>
  <si>
    <t>北京呈诺医学科技有限公司</t>
  </si>
  <si>
    <t>91110108562082570Q</t>
  </si>
  <si>
    <t>北京和信融智科技有限责任公司</t>
  </si>
  <si>
    <t>91110114MA7FQPQ84Y</t>
  </si>
  <si>
    <t>北京和枫书缘文化传播有限公司</t>
  </si>
  <si>
    <t>91110112344257918E</t>
  </si>
  <si>
    <t>北京嘉亿智造科技有限公司</t>
  </si>
  <si>
    <t>北京嘉盛达科技发展有限公司</t>
  </si>
  <si>
    <t>北京嘉通壹航科技有限公司</t>
  </si>
  <si>
    <t>91110114MA01JLGP5G</t>
  </si>
  <si>
    <t>北京国网城乡工程技术研究院</t>
  </si>
  <si>
    <t>91110302MA019FKT2F</t>
  </si>
  <si>
    <t>北京图客未来科技有限公司</t>
  </si>
  <si>
    <t>91110111318157964Q</t>
  </si>
  <si>
    <t>北京埃克索医疗科技发展有限公司</t>
  </si>
  <si>
    <t>91110302MA01UF117A</t>
  </si>
  <si>
    <t>北京境泽技术服务有限公司</t>
  </si>
  <si>
    <t>91110105306463630N</t>
  </si>
  <si>
    <t>北京大津硅藻新材料股份有限公司</t>
  </si>
  <si>
    <t>91110000749390362Q</t>
  </si>
  <si>
    <t>北京太极法智易科技有限公司</t>
  </si>
  <si>
    <t>北京奇点云力科技有限公司</t>
  </si>
  <si>
    <t>北京威泽姆环保科技有限公司</t>
  </si>
  <si>
    <t>91110107MA00141H9K</t>
  </si>
  <si>
    <t>北京学普思信息科技有限公司</t>
  </si>
  <si>
    <t>北京宇康科技有限公司</t>
  </si>
  <si>
    <t>北京安丰通科技有限公司</t>
  </si>
  <si>
    <t>91110111MACA358GXU</t>
  </si>
  <si>
    <t>北京安博信安工程咨询有限公司</t>
  </si>
  <si>
    <t>北京安视讯达科技有限公司</t>
  </si>
  <si>
    <t>北京宏大京电电子技术有限公司</t>
  </si>
  <si>
    <t>91110302700230069Q</t>
  </si>
  <si>
    <t>北京宏硕数通科技有限公司</t>
  </si>
  <si>
    <t>91110112MA01R49B3U</t>
  </si>
  <si>
    <t>北京宽温微电子科技有限公司</t>
  </si>
  <si>
    <t>91110108MA0209Y93D</t>
  </si>
  <si>
    <t>北京富盛瑞嘉科技有限公司</t>
  </si>
  <si>
    <t>91110106596059918F</t>
  </si>
  <si>
    <t>北京山海一木科技有限公司</t>
  </si>
  <si>
    <t>91110112MA01RH3M0Q</t>
  </si>
  <si>
    <t>北京工大环能科技有限公司</t>
  </si>
  <si>
    <t>9111010508545959XW</t>
  </si>
  <si>
    <t>北京希洛利科技有限公司</t>
  </si>
  <si>
    <t>91110111MAC83C7N8Q</t>
  </si>
  <si>
    <t>北京广亿恒翔科技有限公司</t>
  </si>
  <si>
    <t>91110108672391702Q</t>
  </si>
  <si>
    <t>北京广源嘉瑞科技有限公司</t>
  </si>
  <si>
    <t>91110112MA017BT78Y</t>
  </si>
  <si>
    <t>北京康泰联和国际生物科技有限公司</t>
  </si>
  <si>
    <t>北京康达行健科技发展有限公司</t>
  </si>
  <si>
    <t>北京弈星科技有限公司</t>
  </si>
  <si>
    <t>北京彤来酒店设备有限公司</t>
  </si>
  <si>
    <t>91110115565782898D</t>
  </si>
  <si>
    <t>北京微牛科技有限公司</t>
  </si>
  <si>
    <t>91110113MA01M3DB9D</t>
  </si>
  <si>
    <t>北京德康莱健康科技有限公司</t>
  </si>
  <si>
    <t>91110302344256448Q</t>
  </si>
  <si>
    <t>北京德思润智教育科技有限公司</t>
  </si>
  <si>
    <t>91110112758738201W</t>
  </si>
  <si>
    <t>北京德烁科技有限公司</t>
  </si>
  <si>
    <t>北京德美科创科技有限公司</t>
  </si>
  <si>
    <t>9111010857318779XY</t>
  </si>
  <si>
    <t>北京心关护医疗科技有限公司</t>
  </si>
  <si>
    <t>91110105MA04C7HL5D</t>
  </si>
  <si>
    <t>北京思探德尔科技有限公司</t>
  </si>
  <si>
    <t>91110400MA02AHEE3T</t>
  </si>
  <si>
    <t>北京恒正合力科技有限公司</t>
  </si>
  <si>
    <t>91110108MA01JL957N</t>
  </si>
  <si>
    <t>北京想实微电子科技有限公司</t>
  </si>
  <si>
    <t>91110302MA01MFK06X</t>
  </si>
  <si>
    <t>北京拾味岛信息科技有限公司</t>
  </si>
  <si>
    <t>91110105MA00HF5K6H</t>
  </si>
  <si>
    <t>北京振海通达供应链管理有限公司</t>
  </si>
  <si>
    <t>91110105MA00BWRU1B</t>
  </si>
  <si>
    <t>北京捷蓝信息技术有限公司</t>
  </si>
  <si>
    <t>91110108MA01EDYG7P</t>
  </si>
  <si>
    <t>北京援速消防技术有限公司</t>
  </si>
  <si>
    <t>91110302095354601W</t>
  </si>
  <si>
    <t>北京揽岳科技有限公司</t>
  </si>
  <si>
    <t>91110304MA01J4TY5P</t>
  </si>
  <si>
    <t>北京擎锋精密科技有限公司</t>
  </si>
  <si>
    <t>北京敏思飞尔科技有限公司</t>
  </si>
  <si>
    <t>北京数字精准医疗科技有限公司</t>
  </si>
  <si>
    <t>91110228MA006Q457U</t>
  </si>
  <si>
    <t>北京数泰科技有限公司</t>
  </si>
  <si>
    <t>91110108780950591X</t>
  </si>
  <si>
    <t>北京数炼科技有限公司</t>
  </si>
  <si>
    <t>91110107MA01LNQW2K</t>
  </si>
  <si>
    <t>北京新南智科光电科技有限公司</t>
  </si>
  <si>
    <t>北京新导程科技有限公司</t>
  </si>
  <si>
    <t>91110119MABRKTXBXM</t>
  </si>
  <si>
    <t>北京新科华大医疗技术有限公司</t>
  </si>
  <si>
    <t>91110302MA00CB010B</t>
  </si>
  <si>
    <t>北京无届科技有限公司</t>
  </si>
  <si>
    <t>北京易通畅达科技有限公司</t>
  </si>
  <si>
    <t>91110108078578777Q</t>
  </si>
  <si>
    <t>北京星图数网科技有限公司</t>
  </si>
  <si>
    <t>91110107080548788P</t>
  </si>
  <si>
    <t>北京星基贝勤生物科技有限公司</t>
  </si>
  <si>
    <t>91110114MA020FYR7B</t>
  </si>
  <si>
    <t>北京星海福音琴业有限公司</t>
  </si>
  <si>
    <t>91110101101467662D</t>
  </si>
  <si>
    <t>北京星满天科技有限公司</t>
  </si>
  <si>
    <t>91110108589080065U</t>
  </si>
  <si>
    <t>北京星航互动科技有限公司</t>
  </si>
  <si>
    <t>北京普吉泰克科技有限公司</t>
  </si>
  <si>
    <t>北京智保惠众数字科技有限公司</t>
  </si>
  <si>
    <t>北京智医网药科技有限公司</t>
  </si>
  <si>
    <t>北京智多港信息科技有限公司</t>
  </si>
  <si>
    <t>91110115747545009A</t>
  </si>
  <si>
    <t>北京智慧行车科技有限公司</t>
  </si>
  <si>
    <t>91110108MA01LK0G8A</t>
  </si>
  <si>
    <t>北京智物筑科技有限公司</t>
  </si>
  <si>
    <t>91110106MA04D3464B</t>
  </si>
  <si>
    <t>北京曼肯自动化机械有限公司</t>
  </si>
  <si>
    <t>北京未来聚典信息技术有限公司</t>
  </si>
  <si>
    <t>91110302MA00EW414Q</t>
  </si>
  <si>
    <t>北京朴津智能科技有限公司</t>
  </si>
  <si>
    <t>北京权瓴建筑设计有限公司</t>
  </si>
  <si>
    <t>北京楚之园环保科技有限责任公司</t>
  </si>
  <si>
    <t>北京橡鑫医学科技有限公司</t>
  </si>
  <si>
    <t>91110302MA01G7XH3E</t>
  </si>
  <si>
    <t>北京欣之格电力科技有限公司</t>
  </si>
  <si>
    <t>91110108661577667H</t>
  </si>
  <si>
    <t>北京比格大数据运营有限公司</t>
  </si>
  <si>
    <t>91330102MA2J2QJM0W</t>
  </si>
  <si>
    <t>北京永安启信科技有限公司</t>
  </si>
  <si>
    <t>北京沃尔文节能科技集团有限公司</t>
  </si>
  <si>
    <t>91110102799979159F</t>
  </si>
  <si>
    <t>北京泰伯科技有限公司</t>
  </si>
  <si>
    <t>91110400MA04CAPH1W</t>
  </si>
  <si>
    <t>北京济声科技有限公司</t>
  </si>
  <si>
    <t>北京海络梦想科技有限公司</t>
  </si>
  <si>
    <t>91110102794076372B</t>
  </si>
  <si>
    <t>北京满格医药科技有限公司</t>
  </si>
  <si>
    <t>北京牧翊科技有限公司</t>
  </si>
  <si>
    <t>北京特康汇科技有限公司</t>
  </si>
  <si>
    <t>91110119MABT33M75A</t>
  </si>
  <si>
    <t>北京环中睿驰科技有限公司</t>
  </si>
  <si>
    <t>北京瑞莘科技有限公司</t>
  </si>
  <si>
    <t>91110228MA01M3YW4W</t>
  </si>
  <si>
    <t>北京疆来科技发展有限公司</t>
  </si>
  <si>
    <t>91110302MA01LUA40B</t>
  </si>
  <si>
    <t>北京百泰派克生物科技有限公司</t>
  </si>
  <si>
    <t>91110105MA002YHD5L</t>
  </si>
  <si>
    <t>北京盈丰翔宇智能装备有限公司</t>
  </si>
  <si>
    <t>91110115MA04B67U7J</t>
  </si>
  <si>
    <t>北京盈创力和电子科技有限公司</t>
  </si>
  <si>
    <t>北京盎然科技发展有限公司</t>
  </si>
  <si>
    <t>91110101582541180Q</t>
  </si>
  <si>
    <t>北京盛芯科技有限公司</t>
  </si>
  <si>
    <t>91110302MA01B2H60T</t>
  </si>
  <si>
    <t>北京瞳沐医疗科技有限公司</t>
  </si>
  <si>
    <t>91110400MACAB7JH7F</t>
  </si>
  <si>
    <t>北京知先生知识产权代理有限公司</t>
  </si>
  <si>
    <t>91110112MA04CKU1XP</t>
  </si>
  <si>
    <t>北京神州平安科技有限公司</t>
  </si>
  <si>
    <t>北京神州衡测科技有限公司</t>
  </si>
  <si>
    <t>91110400MABLNJP7XX</t>
  </si>
  <si>
    <t>北京禾城云天信息科技有限公司</t>
  </si>
  <si>
    <t>91110116MA018RM13K</t>
  </si>
  <si>
    <t>北京科力沃德科技有限公司</t>
  </si>
  <si>
    <t>91110105MA00CRCW4X</t>
  </si>
  <si>
    <t>北京科源创欣科技有限公司</t>
  </si>
  <si>
    <t>北京经纬光环通信工程技术有限公司</t>
  </si>
  <si>
    <t>北京维鲸科技有限公司</t>
  </si>
  <si>
    <t>91110106098524354A</t>
  </si>
  <si>
    <t>北京缔业科技有限公司</t>
  </si>
  <si>
    <t>91110114MA7L3JR84T</t>
  </si>
  <si>
    <t>北京耀迦圆检测技术有限公司</t>
  </si>
  <si>
    <t>91110106684373413C</t>
  </si>
  <si>
    <t>北京联创广汇电气制造有限公司</t>
  </si>
  <si>
    <t>91110112582533295K</t>
  </si>
  <si>
    <t>北京聚辉新力科技有限公司</t>
  </si>
  <si>
    <t>91110108MA01CEJW4E</t>
  </si>
  <si>
    <t>北京腾企网络科技有限公司</t>
  </si>
  <si>
    <t>91110105MA00CUF0XX</t>
  </si>
  <si>
    <t>北京航天华腾科技有限公司</t>
  </si>
  <si>
    <t>91110108327154626M</t>
  </si>
  <si>
    <t>北京航海恒烨金属结构有限公司</t>
  </si>
  <si>
    <t>北京英格尔信息科技有限公司</t>
  </si>
  <si>
    <t>北京草原宏达食品有限公司</t>
  </si>
  <si>
    <t>北京葆来生物科技有限公司</t>
  </si>
  <si>
    <t>91110115MA01TL011Y</t>
  </si>
  <si>
    <t>北京蓝新特科技股份公司</t>
  </si>
  <si>
    <t>91110302740433039Q</t>
  </si>
  <si>
    <t>北京融新致远科技有限公司</t>
  </si>
  <si>
    <t>91110105MA0021QH5Y</t>
  </si>
  <si>
    <t>北京融讯光通科技有限公司</t>
  </si>
  <si>
    <t>91110400MA7GMEAX6U</t>
  </si>
  <si>
    <t>北京裕桦电子科技有限公司</t>
  </si>
  <si>
    <t>91110115MA04G07K6J</t>
  </si>
  <si>
    <t>北京诊都生物科技有限公司</t>
  </si>
  <si>
    <t>91110114MACEYFY12L</t>
  </si>
  <si>
    <t>北京赢亿软件科技有限公司</t>
  </si>
  <si>
    <t>91110105MA00CRC88M</t>
  </si>
  <si>
    <t>北京赢康显示系统工程技术有限公司</t>
  </si>
  <si>
    <t>北京路新恒通沥青混凝土有限公司</t>
  </si>
  <si>
    <t>北京迈东科技有限公司</t>
  </si>
  <si>
    <t>91110106MA006L9L6N</t>
  </si>
  <si>
    <t>北京迈克斯切削刀具有限公司</t>
  </si>
  <si>
    <t>91110115MA002XGT7T</t>
  </si>
  <si>
    <t>北京途灵微电子科技有限公司</t>
  </si>
  <si>
    <t>91110108MA01C0WJ2H</t>
  </si>
  <si>
    <t>北京都市安达办公家具有限公司</t>
  </si>
  <si>
    <t>91110106553148806B</t>
  </si>
  <si>
    <t>北京金益晟泽环保科技有限公司</t>
  </si>
  <si>
    <t>北京金菩嘉医疗科技有限公司</t>
  </si>
  <si>
    <t>91110302788601353J</t>
  </si>
  <si>
    <t>北京金贝叶软件科技有限公司</t>
  </si>
  <si>
    <t>91110302693200266D</t>
  </si>
  <si>
    <t>北京金财致远科技有限公司</t>
  </si>
  <si>
    <t>91110108MA04G25G6E</t>
  </si>
  <si>
    <t>北京长青科技有限公司</t>
  </si>
  <si>
    <t>91110302MA01WKKR5P</t>
  </si>
  <si>
    <t>北京领域探索游戏科技有限公司</t>
  </si>
  <si>
    <t>91110108MA01R1JK2M</t>
  </si>
  <si>
    <t>北京领至科技信息技术有限公司</t>
  </si>
  <si>
    <t>91110117MA7G9HGNXU</t>
  </si>
  <si>
    <t>北京风润光泽新能源科技有限公司</t>
  </si>
  <si>
    <t>91110115055560590M</t>
  </si>
  <si>
    <t>北京飞举电气有限公司</t>
  </si>
  <si>
    <t>91110108791608222C</t>
  </si>
  <si>
    <t>北京飞熊电子有限公司</t>
  </si>
  <si>
    <t>91110114MAC9319U9T</t>
  </si>
  <si>
    <t>北京首控电气有限公司</t>
  </si>
  <si>
    <t>91110112099735479H</t>
  </si>
  <si>
    <t>北京高拓创达数据技术有限公司</t>
  </si>
  <si>
    <t>91110112339733991E</t>
  </si>
  <si>
    <t>北京高派高新技术有限公司</t>
  </si>
  <si>
    <t>91110302MA01UBW13A</t>
  </si>
  <si>
    <r>
      <t>北京</t>
    </r>
    <r>
      <rPr>
        <sz val="12"/>
        <color rgb="FF000000"/>
        <rFont val="宋体"/>
        <charset val="134"/>
      </rPr>
      <t>鹍</t>
    </r>
    <r>
      <rPr>
        <sz val="12"/>
        <color rgb="FF000000"/>
        <rFont val="仿宋_GB2312"/>
        <charset val="134"/>
      </rPr>
      <t>智科技有限责任公司</t>
    </r>
  </si>
  <si>
    <t>91110108MA01PRD78D</t>
  </si>
  <si>
    <t>北京麦驰智联科技有限公司</t>
  </si>
  <si>
    <t>91110112MA04DPA62D</t>
  </si>
  <si>
    <t>北京默唐生物科技有限责任公司</t>
  </si>
  <si>
    <t>91110115MA00HDTR0D</t>
  </si>
  <si>
    <t>北方集成电路技术创新中心（北京）有限公司</t>
  </si>
  <si>
    <t>91110302MA017TPY2A</t>
  </si>
  <si>
    <t>华夏航遥（北京）测 绘技术有限公司</t>
  </si>
  <si>
    <t>91110108MA00BGUK5F</t>
  </si>
  <si>
    <t>华康汇（北京）科技有限公司</t>
  </si>
  <si>
    <t>91110106MA00A76J4E</t>
  </si>
  <si>
    <t>博邦芳舟医疗科技（北京）有限公司</t>
  </si>
  <si>
    <t>启朔（北京）生物科技有限公司</t>
  </si>
  <si>
    <t>91110400MA7CUNMP1J</t>
  </si>
  <si>
    <t>因格（北京）智能技术有限公司</t>
  </si>
  <si>
    <t>91110302MA0031EN3U</t>
  </si>
  <si>
    <t>固德源恳特科技（北京）有限公司</t>
  </si>
  <si>
    <t>国信医药科技（北京）有限公司</t>
  </si>
  <si>
    <t>91110107678238370B</t>
  </si>
  <si>
    <t>国机智能（北京）机械科学研究院</t>
  </si>
  <si>
    <t>91110107MA009QFTXQ</t>
  </si>
  <si>
    <t>国检测试控股集团北京科技有限公司</t>
  </si>
  <si>
    <t>国汽智图（北京）科技有限公司</t>
  </si>
  <si>
    <t>图慧数聚（北京）科技有限公司</t>
  </si>
  <si>
    <t>91110108348468261A</t>
  </si>
  <si>
    <t>圆方基因科技（北京）有限公司</t>
  </si>
  <si>
    <t>91110302MA01P3RL6D</t>
  </si>
  <si>
    <t>太川(北京)科技有限公司</t>
  </si>
  <si>
    <t>安泰吉（北京）生物技术有限公司</t>
  </si>
  <si>
    <t>91110302571248851U</t>
  </si>
  <si>
    <t>巴茨（北京）科技有限公司</t>
  </si>
  <si>
    <t>91110112MA01DRGA6N</t>
  </si>
  <si>
    <t>广沣金源（北京）科技有限公司</t>
  </si>
  <si>
    <t>9111010509487957XG</t>
  </si>
  <si>
    <t>昀智科技（北京）有限责任公司</t>
  </si>
  <si>
    <t>91110109MA018T3H9K</t>
  </si>
  <si>
    <t>智清众维科技（北京）有限公司</t>
  </si>
  <si>
    <t>松蒙（北京）机器人有限公司</t>
  </si>
  <si>
    <t>91110115MA04C6P87H</t>
  </si>
  <si>
    <t>栎橙（北京）科技有限责任公司</t>
  </si>
  <si>
    <t>91110115MA01QFKX8R</t>
  </si>
  <si>
    <t>椰青数字科技（北京）有限公司</t>
  </si>
  <si>
    <t>永旭腾风新能源动力科技（北京）有限公司</t>
  </si>
  <si>
    <t>91110228MA00DJNQ9N</t>
  </si>
  <si>
    <t>泰华美邦新材料科技有限公司</t>
  </si>
  <si>
    <t>91110112763545455R</t>
  </si>
  <si>
    <t>海丰生物科技（北京）有限公司</t>
  </si>
  <si>
    <t>91110302348447436Y</t>
  </si>
  <si>
    <t>润方（北京）生物医药研究院有限公司</t>
  </si>
  <si>
    <t>91110108MA00GKYG6W</t>
  </si>
  <si>
    <t>爱睿特（北京）智能科技有限公司</t>
  </si>
  <si>
    <t>物管运维科贸（北京）有限公司</t>
  </si>
  <si>
    <t>玖朗（北京）科技服务有限公司</t>
  </si>
  <si>
    <t>91110302MA01M8P09B</t>
  </si>
  <si>
    <t>神灏（北京）云计算科技有限公司</t>
  </si>
  <si>
    <t>91110105MA018AQA6W</t>
  </si>
  <si>
    <t>第六镜科技（北京）集团有限责任公司</t>
  </si>
  <si>
    <t>91110108MA004A5X8L</t>
  </si>
  <si>
    <t>红慧蓝智科技（北京）有限公司</t>
  </si>
  <si>
    <t>91110302MA01LNXPXG</t>
  </si>
  <si>
    <t>网联网科技（北京）有限公司</t>
  </si>
  <si>
    <t>91110108MA01MU3Q1F</t>
  </si>
  <si>
    <t>翰克雷(北京)工程技术有限公司</t>
  </si>
  <si>
    <t>91110101074127338T</t>
  </si>
  <si>
    <t>航星利华（北京）科技有限公司</t>
  </si>
  <si>
    <t>英福思亚洲（北京）科技有限公司</t>
  </si>
  <si>
    <t>91110108MA004PRN7R</t>
  </si>
  <si>
    <t>英纳法智联科技(北京)有限公司</t>
  </si>
  <si>
    <t>虫洞（北京）卫生科技有限公司</t>
  </si>
  <si>
    <t>9111010569767627XB</t>
  </si>
  <si>
    <t>赛特勒斯轴承科技（北京）有限公司</t>
  </si>
  <si>
    <t>91110302099024853D</t>
  </si>
  <si>
    <t>钇澜杉生物科技(北京)有限公司</t>
  </si>
  <si>
    <t>铅锂智行（北京）科技有限公司</t>
  </si>
  <si>
    <t>91110113MA02M3N2XP</t>
  </si>
  <si>
    <t>除卫士环保科技（北京）有限公司</t>
  </si>
  <si>
    <t>黑灯科技（北京）有限公司</t>
  </si>
  <si>
    <t>中制高科技术股份有限公司</t>
  </si>
  <si>
    <t>91110302318322624N</t>
  </si>
  <si>
    <t>北京中合宏信科技有限公司</t>
  </si>
  <si>
    <t>北京中科领向环保研究院有限公司</t>
  </si>
  <si>
    <t>北京住六混凝土有限公司</t>
  </si>
  <si>
    <t>91110112740413716T</t>
  </si>
  <si>
    <t>北京大牛儿科技发展有限公司</t>
  </si>
  <si>
    <t>91110302MA01HDP13Y</t>
  </si>
  <si>
    <t>北京市京联鑫路用材料有限公司</t>
  </si>
  <si>
    <t>北京爱思乐科技有限公司</t>
  </si>
  <si>
    <t>91110400MA0217D30J</t>
  </si>
  <si>
    <t>北京科宇金鹏自动化设备有限公司</t>
  </si>
  <si>
    <t>91110302762174541C</t>
  </si>
  <si>
    <t>北京红蜂机器人有限责任公司</t>
  </si>
  <si>
    <t>北京锐域科技有限公司</t>
  </si>
  <si>
    <t>中互网数(北京)科技有限公司</t>
  </si>
  <si>
    <t>91110400MA7M9FRF4K</t>
  </si>
  <si>
    <t>中农智慧（北京）农业规划有限公司</t>
  </si>
  <si>
    <t>91110115MA01C2HD3K</t>
  </si>
  <si>
    <t>中科共配科技（北京）有限公司</t>
  </si>
  <si>
    <t>91110105MA7H17Q48M</t>
  </si>
  <si>
    <t>中科恒电（北京）科技有限公司</t>
  </si>
  <si>
    <t>91110112059227453E</t>
  </si>
  <si>
    <t>中融飞腾（北京）科技有限公司</t>
  </si>
  <si>
    <t>91110112318209787H</t>
  </si>
  <si>
    <t>云能投碳排放管理（北京）有限公司</t>
  </si>
  <si>
    <t>京天成生物技术（北京）有限公司</t>
  </si>
  <si>
    <t>91110108793423707Q</t>
  </si>
  <si>
    <t>保翌科技（北京）有限公司</t>
  </si>
  <si>
    <t>91110105MA01NM6J7X</t>
  </si>
  <si>
    <t>农旗科技（北京）有限公司</t>
  </si>
  <si>
    <t>北京七星恒盛导航科技有限公司</t>
  </si>
  <si>
    <t>91110302MA01L4Q76A</t>
  </si>
  <si>
    <t>北京东能良晶科技有限公司</t>
  </si>
  <si>
    <t>9111010868579595XQ</t>
  </si>
  <si>
    <t>北京中企智造科技有限公司</t>
  </si>
  <si>
    <t>91110102MA01MC1W9X</t>
  </si>
  <si>
    <t>北京中康博生物科技有限公司</t>
  </si>
  <si>
    <t>91110108597701079A</t>
  </si>
  <si>
    <t>北京中科众联新能源技术服务有限公司</t>
  </si>
  <si>
    <t>北京中科生仪科技有限公司</t>
  </si>
  <si>
    <t>北京中科镭特电子有限公司</t>
  </si>
  <si>
    <t>91110302076586386G</t>
  </si>
  <si>
    <t>北京中航赛维安达科技有限公司</t>
  </si>
  <si>
    <t>91110302351285669Q</t>
  </si>
  <si>
    <t>北京丰聚同兴科技有限公司</t>
  </si>
  <si>
    <t>91110229MA01R1XF0C</t>
  </si>
  <si>
    <t>北京九龙晖科技有限公司</t>
  </si>
  <si>
    <t>北京云顶信达信息技术有限公司</t>
  </si>
  <si>
    <t>北京亿磁电热科技有限公司</t>
  </si>
  <si>
    <t>91110302579084265M</t>
  </si>
  <si>
    <t>北京佳德和细胞治疗技术有限公司</t>
  </si>
  <si>
    <t>91110302MA008BUG2B</t>
  </si>
  <si>
    <t>北京凯瑞通电子技术有限公司</t>
  </si>
  <si>
    <t>北京北内创意电控发动机有限责任公司</t>
  </si>
  <si>
    <t>北京北控数字科技有限公司</t>
  </si>
  <si>
    <t>北京北科海腾科技有限公司</t>
  </si>
  <si>
    <t>91110108MA04DW412H</t>
  </si>
  <si>
    <t>北京华盛运维科技有限公司</t>
  </si>
  <si>
    <t>91110111MA00EAXN9G</t>
  </si>
  <si>
    <t>北京卓越同舟药物研究院有限公司</t>
  </si>
  <si>
    <t>北京博智绿洲医药科技有限公司</t>
  </si>
  <si>
    <t>91110302742600435P</t>
  </si>
  <si>
    <t>北京厚鸟科技有限公司</t>
  </si>
  <si>
    <t>91110302MA01XELW1P</t>
  </si>
  <si>
    <t>北京品安诺科技有限公司</t>
  </si>
  <si>
    <t>北京唐颐惠康生物医学技术有限公司</t>
  </si>
  <si>
    <t>91110102MA0038T93T</t>
  </si>
  <si>
    <t>北京嘉鸿汇众技术有限公司</t>
  </si>
  <si>
    <t>北京国亦生物科技有限公司</t>
  </si>
  <si>
    <t>91110302MA01MTJQ0X</t>
  </si>
  <si>
    <t>北京国富信数字技术发展有限公司</t>
  </si>
  <si>
    <t>91110400MA02M9WP1Q</t>
  </si>
  <si>
    <t>北京国自奇点机器人应用技术有限公司</t>
  </si>
  <si>
    <t>91110108MA00E6HH7R</t>
  </si>
  <si>
    <t>北京国荣创世科技有限公司</t>
  </si>
  <si>
    <t>91110112MA01L9WQ3J</t>
  </si>
  <si>
    <t>北京壹图天下信息技术有限公司</t>
  </si>
  <si>
    <t>91110112MA01RHJE7C</t>
  </si>
  <si>
    <t>北京天和智航信息科技有限公司</t>
  </si>
  <si>
    <t>北京太和洁源科技发展有限公司</t>
  </si>
  <si>
    <t>91110102563664994U</t>
  </si>
  <si>
    <t>北京奥特恒业电气设备有限公司</t>
  </si>
  <si>
    <t>91110105689220731T</t>
  </si>
  <si>
    <t>北京安视华业科技有限责任公司</t>
  </si>
  <si>
    <t>91110117MA018CFK3L</t>
  </si>
  <si>
    <t>北京宏瑞汽车科技股份有限公司</t>
  </si>
  <si>
    <t>91110112554843798Y</t>
  </si>
  <si>
    <t>北京富莱明新材料有限公司</t>
  </si>
  <si>
    <t>91110302668410202G</t>
  </si>
  <si>
    <t>北京小云力量信息技术有限公司</t>
  </si>
  <si>
    <t>91110115MA01QPC12C</t>
  </si>
  <si>
    <t>北京岚菲科技有限公司</t>
  </si>
  <si>
    <t>91110302MA01CPT81J</t>
  </si>
  <si>
    <t>北京崇迅科技有限公司</t>
  </si>
  <si>
    <t>91110112MA01XY9D4U</t>
  </si>
  <si>
    <t>北京市新发京建工贸有限公司</t>
  </si>
  <si>
    <t>91110115748845425L</t>
  </si>
  <si>
    <t>北京心知堂文化交流有限公司</t>
  </si>
  <si>
    <t>91110108761408924Y</t>
  </si>
  <si>
    <t>北京思齐致新科技有限公司</t>
  </si>
  <si>
    <t>北京恩耐特分布能源技术有限公司</t>
  </si>
  <si>
    <t>北京惠大生物科技有限公司</t>
  </si>
  <si>
    <t>91110302MA00BX1Q6M</t>
  </si>
  <si>
    <t>北京拓凯化工技术有限公司</t>
  </si>
  <si>
    <t>北京数已科技有限公司</t>
  </si>
  <si>
    <t>91110112MA01Y2RC9J</t>
  </si>
  <si>
    <t>北京新峰天霁科技有限公司</t>
  </si>
  <si>
    <t>91110106802235805Y</t>
  </si>
  <si>
    <t>北京新流通信息科技有限公司</t>
  </si>
  <si>
    <t>北京新百发缘科技有限公司</t>
  </si>
  <si>
    <t>91110302771986912R</t>
  </si>
  <si>
    <t>北京日嘉盛达国际贸易有限公司</t>
  </si>
  <si>
    <t>91110302MA0184T66P</t>
  </si>
  <si>
    <t>北京易安生物科技有限公司</t>
  </si>
  <si>
    <t>91110108768459759F</t>
  </si>
  <si>
    <t>北京星际防务科技有限公司</t>
  </si>
  <si>
    <t>91110302593820169L</t>
  </si>
  <si>
    <t>北京晟启环能科技有限公司</t>
  </si>
  <si>
    <t>91110115MA0081XF6A</t>
  </si>
  <si>
    <t>北京普益盛济科技有限公司</t>
  </si>
  <si>
    <t>91110108758720896D</t>
  </si>
  <si>
    <t>北京晶海科技有限公司</t>
  </si>
  <si>
    <t>91110108MA007WBK6F</t>
  </si>
  <si>
    <t>北京智因东方转化医学研究中心有限公司</t>
  </si>
  <si>
    <t>北京智能佳科技有限公司</t>
  </si>
  <si>
    <t>91110108792128327A</t>
  </si>
  <si>
    <t>北京有信云通科技有限公司</t>
  </si>
  <si>
    <t>91110108MA009RGW3M</t>
  </si>
  <si>
    <t>北京果然智享信息技术有限公司</t>
  </si>
  <si>
    <t>91110302MA001QK27N</t>
  </si>
  <si>
    <t>北京水木济衡生物技术有限公司</t>
  </si>
  <si>
    <t>91110112MA01YAJD8J</t>
  </si>
  <si>
    <t>北京永泰生物制品有限公司</t>
  </si>
  <si>
    <t>91110108795950578J</t>
  </si>
  <si>
    <t>北京沐华生物科技有限责任公司</t>
  </si>
  <si>
    <t>91110115MA04E6062W</t>
  </si>
  <si>
    <t>北京法玛星医药科技有限公司</t>
  </si>
  <si>
    <t>91110302MA01FW728H</t>
  </si>
  <si>
    <t>北京海炬科技有限公司</t>
  </si>
  <si>
    <t>北京海生泰合医药科技有限公司</t>
  </si>
  <si>
    <t>91110302MA002FMW0X</t>
  </si>
  <si>
    <t>北京源奇汇辉信息科技有限公司</t>
  </si>
  <si>
    <t>91110111MA01FW8E2P</t>
  </si>
  <si>
    <t>北京瑞光嘉德科技有限公司</t>
  </si>
  <si>
    <t>91110105MA0191L2XU</t>
  </si>
  <si>
    <t>北京瑞沃医疗器械有限公司</t>
  </si>
  <si>
    <t>91110302MA01EQG31B</t>
  </si>
  <si>
    <t>北京百奥创新科技有限公司</t>
  </si>
  <si>
    <t>91110106MA00BWJX5G</t>
  </si>
  <si>
    <t>北京百瑞视光电技术有限公司</t>
  </si>
  <si>
    <t>91110112057346301U</t>
  </si>
  <si>
    <t>北京盈东数据科技有限公司</t>
  </si>
  <si>
    <t>91110112318251862J</t>
  </si>
  <si>
    <t>北京盛维华智能装备科技有限公司</t>
  </si>
  <si>
    <t>91110105556829287J</t>
  </si>
  <si>
    <t>北京福君基因生物科技有限公司</t>
  </si>
  <si>
    <t>北京科霖众医疗科技有限公司</t>
  </si>
  <si>
    <t>北京童兴宝科技有限公司</t>
  </si>
  <si>
    <t>91110302MA01GX3Q7D</t>
  </si>
  <si>
    <t>北京精亦光电科技有限公司</t>
  </si>
  <si>
    <t>北京美杜莎经济贸易有限公司</t>
  </si>
  <si>
    <t>91110117MA01JFT23L</t>
  </si>
  <si>
    <t>北京腾锐视讯数字技术有限公司</t>
  </si>
  <si>
    <t>91110302567436382P</t>
  </si>
  <si>
    <t>北京艾迪博科油气技术有限公司</t>
  </si>
  <si>
    <t>9111030209696951XG</t>
  </si>
  <si>
    <t>北京荣欣成润科技有限责任公司</t>
  </si>
  <si>
    <t>91110400MA04H32C2P</t>
  </si>
  <si>
    <t>北京诺道认知医学科技有限公司</t>
  </si>
  <si>
    <t>北京辉羲智能信息技术有限公司</t>
  </si>
  <si>
    <t>北京金星鸭业有限公司</t>
  </si>
  <si>
    <t>91110115633775906A</t>
  </si>
  <si>
    <t>北京铸诚建筑装饰工程有限公司</t>
  </si>
  <si>
    <t>北京门思科技有限公司</t>
  </si>
  <si>
    <t>北京阅丰科技有限公司</t>
  </si>
  <si>
    <t>91110108MA7H9PF91Y</t>
  </si>
  <si>
    <t>北京雄跃厚明科技有限公司</t>
  </si>
  <si>
    <t>91110108683593086H</t>
  </si>
  <si>
    <t>北京雷恩新材料科技有限公司</t>
  </si>
  <si>
    <t>北方科源（北京）科技发展有限公司</t>
  </si>
  <si>
    <t>华璞恒创仪器科技(北京)有限公司</t>
  </si>
  <si>
    <t>91110108MA00444N3W</t>
  </si>
  <si>
    <t>国家移民管理局出入境管理信息技术研究所</t>
  </si>
  <si>
    <t>12100000717828972T</t>
  </si>
  <si>
    <t>国科瀚海激光科技（北京）有限公司</t>
  </si>
  <si>
    <t>91110302MA01WH4UXG</t>
  </si>
  <si>
    <t>天强诺信（北京）展览展示有限责任公司</t>
  </si>
  <si>
    <t>悦未来（北京）科技有限公司</t>
  </si>
  <si>
    <t>承道智济（北京）科技有限公司</t>
  </si>
  <si>
    <t>数创物联（北京）信息技术有限公司</t>
  </si>
  <si>
    <t>91110105MA01G46G5C</t>
  </si>
  <si>
    <t>文远京行(北京)科技有限公司</t>
  </si>
  <si>
    <t>91110108MA04BHN89M</t>
  </si>
  <si>
    <t>斯贝兰德工程技术（北京）有限公司</t>
  </si>
  <si>
    <t>91110112MA00A2YQ6L</t>
  </si>
  <si>
    <t>无量云（北京）科技有限公司</t>
  </si>
  <si>
    <t>91110302MA01T68A5C</t>
  </si>
  <si>
    <t>易美芯光（北京）科技有限公司</t>
  </si>
  <si>
    <t>瑞城云勤（北京）科技有限公司</t>
  </si>
  <si>
    <t>睿安德环保设备（北京）有限公司</t>
  </si>
  <si>
    <t>精良(北京)电子科技有限公司</t>
  </si>
  <si>
    <t>航天新长征电动汽车技术有限公司</t>
  </si>
  <si>
    <t>航宇伟创科技（北京）有限公司</t>
  </si>
  <si>
    <t>91110108061291315D</t>
  </si>
  <si>
    <t>蓝箭航天空间科技股份有限公司</t>
  </si>
  <si>
    <t>91110108344314759F</t>
  </si>
  <si>
    <t>诚丰家具（北京）有限公司</t>
  </si>
  <si>
    <t>财智共享（北京）技术服务有限公司</t>
  </si>
  <si>
    <t>91110108MA018G830Y</t>
  </si>
  <si>
    <t>赛德特(北京)生物工程有限公司</t>
  </si>
  <si>
    <t>91110400MAC4X1TT7N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</si>
</sst>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\¥* #,##0.00_ ;_ \¥* \-#,##0.00_ ;_ \¥* &quot;-&quot;??_ ;_ @_ "/>
    <numFmt numFmtId="41" formatCode="_ * #,##0_ ;_ * \-#,##0_ ;_ * &quot;-&quot;_ ;_ @_ "/>
    <numFmt numFmtId="177" formatCode="_ \¥* #,##0_ ;_ \¥* \-#,##0_ ;_ \¥* &quot;-&quot;_ ;_ @_ "/>
  </numFmts>
  <fonts count="24">
    <font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sz val="11"/>
      <color rgb="FFFFFFFF"/>
      <name val="宋体"/>
      <charset val="0"/>
    </font>
    <font>
      <sz val="11"/>
      <color rgb="FF000000"/>
      <name val="宋体"/>
      <charset val="0"/>
    </font>
    <font>
      <sz val="11"/>
      <color rgb="FF9C6500"/>
      <name val="宋体"/>
      <charset val="0"/>
    </font>
    <font>
      <b/>
      <sz val="11"/>
      <color rgb="FF44546A"/>
      <name val="宋体"/>
      <charset val="134"/>
    </font>
    <font>
      <sz val="11"/>
      <color rgb="FF006100"/>
      <name val="宋体"/>
      <charset val="0"/>
    </font>
    <font>
      <b/>
      <sz val="18"/>
      <color rgb="FF44546A"/>
      <name val="宋体"/>
      <charset val="134"/>
    </font>
    <font>
      <b/>
      <sz val="11"/>
      <color rgb="FF000000"/>
      <name val="宋体"/>
      <charset val="0"/>
    </font>
    <font>
      <i/>
      <sz val="11"/>
      <color rgb="FF7F7F7F"/>
      <name val="宋体"/>
      <charset val="0"/>
    </font>
    <font>
      <sz val="11"/>
      <color rgb="FF9C0006"/>
      <name val="宋体"/>
      <charset val="0"/>
    </font>
    <font>
      <b/>
      <sz val="13"/>
      <color rgb="FF44546A"/>
      <name val="宋体"/>
      <charset val="134"/>
    </font>
    <font>
      <sz val="11"/>
      <color rgb="FFFF0000"/>
      <name val="宋体"/>
      <charset val="0"/>
    </font>
    <font>
      <b/>
      <sz val="15"/>
      <color rgb="FF44546A"/>
      <name val="宋体"/>
      <charset val="134"/>
    </font>
    <font>
      <u/>
      <sz val="11"/>
      <color rgb="FF0000FF"/>
      <name val="宋体"/>
      <charset val="134"/>
    </font>
    <font>
      <sz val="11"/>
      <color rgb="FFFA7D00"/>
      <name val="宋体"/>
      <charset val="0"/>
    </font>
    <font>
      <b/>
      <sz val="11"/>
      <color rgb="FFFA7D00"/>
      <name val="宋体"/>
      <charset val="0"/>
    </font>
    <font>
      <u/>
      <sz val="11"/>
      <color rgb="FF800080"/>
      <name val="宋体"/>
      <charset val="134"/>
    </font>
    <font>
      <sz val="11"/>
      <color rgb="FF3F3F76"/>
      <name val="宋体"/>
      <charset val="0"/>
    </font>
    <font>
      <b/>
      <sz val="11"/>
      <color rgb="FF3F3F3F"/>
      <name val="宋体"/>
      <charset val="0"/>
    </font>
    <font>
      <b/>
      <sz val="11"/>
      <color rgb="FFFFFFFF"/>
      <name val="宋体"/>
      <charset val="0"/>
    </font>
    <font>
      <sz val="12"/>
      <color rgb="FF0000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BC2E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/>
      <bottom style="medium">
        <color rgb="FF5B9BD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Fill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0" fillId="30" borderId="7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25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C1550"/>
  <sheetViews>
    <sheetView tabSelected="1" workbookViewId="0">
      <pane ySplit="1" topLeftCell="A2" activePane="bottomLeft" state="frozen"/>
      <selection/>
      <selection pane="bottomLeft" activeCell="H15" sqref="H15"/>
    </sheetView>
  </sheetViews>
  <sheetFormatPr defaultColWidth="9" defaultRowHeight="13.5" outlineLevelCol="2"/>
  <cols>
    <col min="1" max="1" width="7.875" style="1" customWidth="1"/>
    <col min="2" max="2" width="45.75" style="1" customWidth="1"/>
    <col min="3" max="3" width="34.25" style="1" customWidth="1"/>
    <col min="4" max="16384" width="9" style="1"/>
  </cols>
  <sheetData>
    <row r="1" ht="18.75" customHeight="1" spans="1:3">
      <c r="A1" s="2" t="s">
        <v>0</v>
      </c>
      <c r="B1" s="2" t="s">
        <v>1</v>
      </c>
      <c r="C1" s="2" t="s">
        <v>2</v>
      </c>
    </row>
    <row r="2" ht="18.75" customHeight="1" spans="1:3">
      <c r="A2" s="3">
        <v>1</v>
      </c>
      <c r="B2" s="3" t="s">
        <v>3</v>
      </c>
      <c r="C2" s="3" t="str">
        <f>_xlfn.CONCAT("911103020717211718")</f>
        <v>911103020717211718</v>
      </c>
    </row>
    <row r="3" ht="18.75" customHeight="1" spans="1:3">
      <c r="A3" s="3">
        <v>2</v>
      </c>
      <c r="B3" s="3" t="s">
        <v>4</v>
      </c>
      <c r="C3" s="3" t="s">
        <v>5</v>
      </c>
    </row>
    <row r="4" ht="18.75" customHeight="1" spans="1:3">
      <c r="A4" s="3">
        <v>3</v>
      </c>
      <c r="B4" s="3" t="s">
        <v>6</v>
      </c>
      <c r="C4" s="3" t="s">
        <v>7</v>
      </c>
    </row>
    <row r="5" ht="18.75" customHeight="1" spans="1:3">
      <c r="A5" s="3">
        <v>4</v>
      </c>
      <c r="B5" s="3" t="s">
        <v>8</v>
      </c>
      <c r="C5" s="3" t="s">
        <v>9</v>
      </c>
    </row>
    <row r="6" ht="18.75" customHeight="1" spans="1:3">
      <c r="A6" s="3">
        <v>5</v>
      </c>
      <c r="B6" s="3" t="s">
        <v>10</v>
      </c>
      <c r="C6" s="3" t="s">
        <v>11</v>
      </c>
    </row>
    <row r="7" ht="18.75" customHeight="1" spans="1:3">
      <c r="A7" s="3">
        <v>6</v>
      </c>
      <c r="B7" s="3" t="s">
        <v>12</v>
      </c>
      <c r="C7" s="3" t="s">
        <v>13</v>
      </c>
    </row>
    <row r="8" ht="18.75" customHeight="1" spans="1:3">
      <c r="A8" s="3">
        <v>7</v>
      </c>
      <c r="B8" s="3" t="s">
        <v>14</v>
      </c>
      <c r="C8" s="3" t="s">
        <v>15</v>
      </c>
    </row>
    <row r="9" ht="18.75" customHeight="1" spans="1:3">
      <c r="A9" s="3">
        <v>8</v>
      </c>
      <c r="B9" s="3" t="s">
        <v>16</v>
      </c>
      <c r="C9" s="3" t="str">
        <f>_xlfn.CONCAT("91110302MA01J6GBX7")</f>
        <v>91110302MA01J6GBX7</v>
      </c>
    </row>
    <row r="10" ht="18.75" customHeight="1" spans="1:3">
      <c r="A10" s="3">
        <v>9</v>
      </c>
      <c r="B10" s="3" t="s">
        <v>17</v>
      </c>
      <c r="C10" s="3" t="s">
        <v>18</v>
      </c>
    </row>
    <row r="11" ht="18.75" customHeight="1" spans="1:3">
      <c r="A11" s="3">
        <v>10</v>
      </c>
      <c r="B11" s="3" t="s">
        <v>19</v>
      </c>
      <c r="C11" s="3" t="s">
        <v>20</v>
      </c>
    </row>
    <row r="12" ht="18.75" customHeight="1" spans="1:3">
      <c r="A12" s="3">
        <v>11</v>
      </c>
      <c r="B12" s="3" t="s">
        <v>21</v>
      </c>
      <c r="C12" s="3" t="s">
        <v>22</v>
      </c>
    </row>
    <row r="13" ht="18.75" customHeight="1" spans="1:3">
      <c r="A13" s="3">
        <v>12</v>
      </c>
      <c r="B13" s="3" t="s">
        <v>23</v>
      </c>
      <c r="C13" s="3" t="s">
        <v>24</v>
      </c>
    </row>
    <row r="14" ht="18.75" customHeight="1" spans="1:3">
      <c r="A14" s="3">
        <v>13</v>
      </c>
      <c r="B14" s="3" t="s">
        <v>25</v>
      </c>
      <c r="C14" s="3" t="s">
        <v>26</v>
      </c>
    </row>
    <row r="15" ht="18.75" customHeight="1" spans="1:3">
      <c r="A15" s="3">
        <v>14</v>
      </c>
      <c r="B15" s="3" t="s">
        <v>27</v>
      </c>
      <c r="C15" s="3" t="s">
        <v>28</v>
      </c>
    </row>
    <row r="16" ht="18.75" customHeight="1" spans="1:3">
      <c r="A16" s="3">
        <v>15</v>
      </c>
      <c r="B16" s="3" t="s">
        <v>29</v>
      </c>
      <c r="C16" s="3" t="s">
        <v>30</v>
      </c>
    </row>
    <row r="17" ht="18.75" customHeight="1" spans="1:3">
      <c r="A17" s="3">
        <v>16</v>
      </c>
      <c r="B17" s="3" t="s">
        <v>31</v>
      </c>
      <c r="C17" s="3" t="s">
        <v>32</v>
      </c>
    </row>
    <row r="18" ht="18.75" customHeight="1" spans="1:3">
      <c r="A18" s="3">
        <v>17</v>
      </c>
      <c r="B18" s="3" t="s">
        <v>33</v>
      </c>
      <c r="C18" s="3" t="str">
        <f>_xlfn.CONCAT("91110302MA00H1BM23")</f>
        <v>91110302MA00H1BM23</v>
      </c>
    </row>
    <row r="19" ht="18.75" customHeight="1" spans="1:3">
      <c r="A19" s="3">
        <v>18</v>
      </c>
      <c r="B19" s="3" t="s">
        <v>34</v>
      </c>
      <c r="C19" s="3" t="s">
        <v>35</v>
      </c>
    </row>
    <row r="20" ht="18.75" customHeight="1" spans="1:3">
      <c r="A20" s="3">
        <v>19</v>
      </c>
      <c r="B20" s="3" t="s">
        <v>36</v>
      </c>
      <c r="C20" s="3" t="s">
        <v>37</v>
      </c>
    </row>
    <row r="21" ht="18.75" customHeight="1" spans="1:3">
      <c r="A21" s="3">
        <v>20</v>
      </c>
      <c r="B21" s="3" t="s">
        <v>38</v>
      </c>
      <c r="C21" s="3" t="str">
        <f>_xlfn.CONCAT("911103025603849622")</f>
        <v>911103025603849622</v>
      </c>
    </row>
    <row r="22" ht="18.75" customHeight="1" spans="1:3">
      <c r="A22" s="3">
        <v>21</v>
      </c>
      <c r="B22" s="3" t="s">
        <v>39</v>
      </c>
      <c r="C22" s="3" t="s">
        <v>40</v>
      </c>
    </row>
    <row r="23" ht="18.75" customHeight="1" spans="1:3">
      <c r="A23" s="3">
        <v>22</v>
      </c>
      <c r="B23" s="3" t="s">
        <v>41</v>
      </c>
      <c r="C23" s="3" t="s">
        <v>42</v>
      </c>
    </row>
    <row r="24" ht="18.75" customHeight="1" spans="1:3">
      <c r="A24" s="3">
        <v>23</v>
      </c>
      <c r="B24" s="3" t="s">
        <v>43</v>
      </c>
      <c r="C24" s="3" t="s">
        <v>44</v>
      </c>
    </row>
    <row r="25" ht="18.75" customHeight="1" spans="1:3">
      <c r="A25" s="3">
        <v>24</v>
      </c>
      <c r="B25" s="3" t="s">
        <v>45</v>
      </c>
      <c r="C25" s="3" t="str">
        <f>_xlfn.CONCAT("91110400MA04F33L13")</f>
        <v>91110400MA04F33L13</v>
      </c>
    </row>
    <row r="26" ht="18.75" customHeight="1" spans="1:3">
      <c r="A26" s="3">
        <v>25</v>
      </c>
      <c r="B26" s="3" t="s">
        <v>46</v>
      </c>
      <c r="C26" s="3" t="str">
        <f>_xlfn.CONCAT("91110115MA01MK82X6")</f>
        <v>91110115MA01MK82X6</v>
      </c>
    </row>
    <row r="27" ht="18.75" customHeight="1" spans="1:3">
      <c r="A27" s="3">
        <v>26</v>
      </c>
      <c r="B27" s="3" t="s">
        <v>47</v>
      </c>
      <c r="C27" s="3" t="str">
        <f>_xlfn.CONCAT("9111030267660535X6")</f>
        <v>9111030267660535X6</v>
      </c>
    </row>
    <row r="28" ht="18.75" customHeight="1" spans="1:3">
      <c r="A28" s="3">
        <v>27</v>
      </c>
      <c r="B28" s="3" t="s">
        <v>48</v>
      </c>
      <c r="C28" s="3" t="str">
        <f>_xlfn.CONCAT("911103023397480938")</f>
        <v>911103023397480938</v>
      </c>
    </row>
    <row r="29" ht="18.75" customHeight="1" spans="1:3">
      <c r="A29" s="3">
        <v>28</v>
      </c>
      <c r="B29" s="3" t="s">
        <v>49</v>
      </c>
      <c r="C29" s="3" t="s">
        <v>50</v>
      </c>
    </row>
    <row r="30" ht="18.75" customHeight="1" spans="1:3">
      <c r="A30" s="3">
        <v>29</v>
      </c>
      <c r="B30" s="3" t="s">
        <v>51</v>
      </c>
      <c r="C30" s="3" t="s">
        <v>52</v>
      </c>
    </row>
    <row r="31" ht="18.75" customHeight="1" spans="1:3">
      <c r="A31" s="3">
        <v>30</v>
      </c>
      <c r="B31" s="3" t="s">
        <v>53</v>
      </c>
      <c r="C31" s="3" t="s">
        <v>54</v>
      </c>
    </row>
    <row r="32" ht="18.75" customHeight="1" spans="1:3">
      <c r="A32" s="3">
        <v>31</v>
      </c>
      <c r="B32" s="3" t="s">
        <v>55</v>
      </c>
      <c r="C32" s="3" t="str">
        <f>_xlfn.CONCAT("91110113MA00C74233")</f>
        <v>91110113MA00C74233</v>
      </c>
    </row>
    <row r="33" ht="18.75" customHeight="1" spans="1:3">
      <c r="A33" s="3">
        <v>32</v>
      </c>
      <c r="B33" s="3" t="s">
        <v>56</v>
      </c>
      <c r="C33" s="3" t="str">
        <f>_xlfn.CONCAT("91110400MA7GTYD245")</f>
        <v>91110400MA7GTYD245</v>
      </c>
    </row>
    <row r="34" ht="18.75" customHeight="1" spans="1:3">
      <c r="A34" s="3">
        <v>33</v>
      </c>
      <c r="B34" s="3" t="s">
        <v>57</v>
      </c>
      <c r="C34" s="3" t="s">
        <v>58</v>
      </c>
    </row>
    <row r="35" ht="18.75" customHeight="1" spans="1:3">
      <c r="A35" s="3">
        <v>34</v>
      </c>
      <c r="B35" s="3" t="s">
        <v>59</v>
      </c>
      <c r="C35" s="3" t="s">
        <v>60</v>
      </c>
    </row>
    <row r="36" ht="18.75" customHeight="1" spans="1:3">
      <c r="A36" s="3">
        <v>35</v>
      </c>
      <c r="B36" s="3" t="s">
        <v>61</v>
      </c>
      <c r="C36" s="3" t="s">
        <v>62</v>
      </c>
    </row>
    <row r="37" ht="18.75" customHeight="1" spans="1:3">
      <c r="A37" s="3">
        <v>36</v>
      </c>
      <c r="B37" s="3" t="s">
        <v>63</v>
      </c>
      <c r="C37" s="3" t="s">
        <v>64</v>
      </c>
    </row>
    <row r="38" ht="18.75" customHeight="1" spans="1:3">
      <c r="A38" s="3">
        <v>37</v>
      </c>
      <c r="B38" s="3" t="s">
        <v>65</v>
      </c>
      <c r="C38" s="3" t="str">
        <f>_xlfn.CONCAT("91110302MA01CQ3X33")</f>
        <v>91110302MA01CQ3X33</v>
      </c>
    </row>
    <row r="39" ht="18.75" customHeight="1" spans="1:3">
      <c r="A39" s="3">
        <v>38</v>
      </c>
      <c r="B39" s="3" t="s">
        <v>66</v>
      </c>
      <c r="C39" s="3" t="s">
        <v>67</v>
      </c>
    </row>
    <row r="40" ht="18.75" customHeight="1" spans="1:3">
      <c r="A40" s="3">
        <v>39</v>
      </c>
      <c r="B40" s="3" t="s">
        <v>68</v>
      </c>
      <c r="C40" s="3" t="str">
        <f>_xlfn.CONCAT("911103020896595724")</f>
        <v>911103020896595724</v>
      </c>
    </row>
    <row r="41" ht="18.75" customHeight="1" spans="1:3">
      <c r="A41" s="3">
        <v>40</v>
      </c>
      <c r="B41" s="3" t="s">
        <v>69</v>
      </c>
      <c r="C41" s="3" t="s">
        <v>70</v>
      </c>
    </row>
    <row r="42" ht="18.75" customHeight="1" spans="1:3">
      <c r="A42" s="3">
        <v>41</v>
      </c>
      <c r="B42" s="3" t="s">
        <v>71</v>
      </c>
      <c r="C42" s="3" t="s">
        <v>72</v>
      </c>
    </row>
    <row r="43" ht="18.75" customHeight="1" spans="1:3">
      <c r="A43" s="3">
        <v>42</v>
      </c>
      <c r="B43" s="3" t="s">
        <v>73</v>
      </c>
      <c r="C43" s="3" t="s">
        <v>74</v>
      </c>
    </row>
    <row r="44" ht="18.75" customHeight="1" spans="1:3">
      <c r="A44" s="3">
        <v>43</v>
      </c>
      <c r="B44" s="3" t="s">
        <v>75</v>
      </c>
      <c r="C44" s="3" t="str">
        <f>_xlfn.CONCAT("91110302MA009M5T52")</f>
        <v>91110302MA009M5T52</v>
      </c>
    </row>
    <row r="45" ht="18.75" customHeight="1" spans="1:3">
      <c r="A45" s="3">
        <v>44</v>
      </c>
      <c r="B45" s="3" t="s">
        <v>76</v>
      </c>
      <c r="C45" s="3" t="s">
        <v>77</v>
      </c>
    </row>
    <row r="46" ht="18.75" customHeight="1" spans="1:3">
      <c r="A46" s="3">
        <v>45</v>
      </c>
      <c r="B46" s="3" t="s">
        <v>78</v>
      </c>
      <c r="C46" s="3" t="s">
        <v>79</v>
      </c>
    </row>
    <row r="47" ht="18.75" customHeight="1" spans="1:3">
      <c r="A47" s="3">
        <v>46</v>
      </c>
      <c r="B47" s="3" t="s">
        <v>80</v>
      </c>
      <c r="C47" s="3" t="str">
        <f>_xlfn.CONCAT("91110302MA01AFBDX0")</f>
        <v>91110302MA01AFBDX0</v>
      </c>
    </row>
    <row r="48" ht="18.75" customHeight="1" spans="1:3">
      <c r="A48" s="3">
        <v>47</v>
      </c>
      <c r="B48" s="3" t="s">
        <v>81</v>
      </c>
      <c r="C48" s="3" t="str">
        <f>_xlfn.CONCAT("911100007226144851")</f>
        <v>911100007226144851</v>
      </c>
    </row>
    <row r="49" ht="18.75" customHeight="1" spans="1:3">
      <c r="A49" s="3">
        <v>48</v>
      </c>
      <c r="B49" s="3" t="s">
        <v>82</v>
      </c>
      <c r="C49" s="3" t="str">
        <f>_xlfn.CONCAT("911103023179221772")</f>
        <v>911103023179221772</v>
      </c>
    </row>
    <row r="50" ht="18.75" customHeight="1" spans="1:3">
      <c r="A50" s="3">
        <v>49</v>
      </c>
      <c r="B50" s="3" t="s">
        <v>83</v>
      </c>
      <c r="C50" s="3" t="s">
        <v>84</v>
      </c>
    </row>
    <row r="51" ht="18.75" customHeight="1" spans="1:3">
      <c r="A51" s="3">
        <v>50</v>
      </c>
      <c r="B51" s="3" t="s">
        <v>85</v>
      </c>
      <c r="C51" s="3" t="s">
        <v>86</v>
      </c>
    </row>
    <row r="52" ht="18.75" customHeight="1" spans="1:3">
      <c r="A52" s="3">
        <v>51</v>
      </c>
      <c r="B52" s="3" t="s">
        <v>87</v>
      </c>
      <c r="C52" s="3" t="s">
        <v>88</v>
      </c>
    </row>
    <row r="53" ht="18.75" customHeight="1" spans="1:3">
      <c r="A53" s="3">
        <v>52</v>
      </c>
      <c r="B53" s="3" t="s">
        <v>89</v>
      </c>
      <c r="C53" s="3" t="str">
        <f>_xlfn.CONCAT("91110302MA002TB901")</f>
        <v>91110302MA002TB901</v>
      </c>
    </row>
    <row r="54" ht="18.75" customHeight="1" spans="1:3">
      <c r="A54" s="3">
        <v>53</v>
      </c>
      <c r="B54" s="3" t="s">
        <v>90</v>
      </c>
      <c r="C54" s="3" t="str">
        <f>_xlfn.CONCAT("91110400MA02MDYY91")</f>
        <v>91110400MA02MDYY91</v>
      </c>
    </row>
    <row r="55" ht="18.75" customHeight="1" spans="1:3">
      <c r="A55" s="3">
        <v>54</v>
      </c>
      <c r="B55" s="3" t="s">
        <v>91</v>
      </c>
      <c r="C55" s="3" t="str">
        <f>_xlfn.CONCAT("91110302MA01YHPP37")</f>
        <v>91110302MA01YHPP37</v>
      </c>
    </row>
    <row r="56" ht="18.75" customHeight="1" spans="1:3">
      <c r="A56" s="3">
        <v>55</v>
      </c>
      <c r="B56" s="3" t="s">
        <v>92</v>
      </c>
      <c r="C56" s="3" t="s">
        <v>93</v>
      </c>
    </row>
    <row r="57" ht="18.75" customHeight="1" spans="1:3">
      <c r="A57" s="3">
        <v>56</v>
      </c>
      <c r="B57" s="3" t="s">
        <v>94</v>
      </c>
      <c r="C57" s="3" t="s">
        <v>95</v>
      </c>
    </row>
    <row r="58" ht="18.75" customHeight="1" spans="1:3">
      <c r="A58" s="3">
        <v>57</v>
      </c>
      <c r="B58" s="3" t="s">
        <v>96</v>
      </c>
      <c r="C58" s="3" t="s">
        <v>97</v>
      </c>
    </row>
    <row r="59" ht="18.75" customHeight="1" spans="1:3">
      <c r="A59" s="3">
        <v>58</v>
      </c>
      <c r="B59" s="3" t="s">
        <v>98</v>
      </c>
      <c r="C59" s="3" t="s">
        <v>99</v>
      </c>
    </row>
    <row r="60" ht="18.75" customHeight="1" spans="1:3">
      <c r="A60" s="3">
        <v>59</v>
      </c>
      <c r="B60" s="3" t="s">
        <v>100</v>
      </c>
      <c r="C60" s="3" t="s">
        <v>101</v>
      </c>
    </row>
    <row r="61" ht="18.75" customHeight="1" spans="1:3">
      <c r="A61" s="3">
        <v>60</v>
      </c>
      <c r="B61" s="3" t="s">
        <v>102</v>
      </c>
      <c r="C61" s="3" t="s">
        <v>103</v>
      </c>
    </row>
    <row r="62" ht="18.75" customHeight="1" spans="1:3">
      <c r="A62" s="3">
        <v>61</v>
      </c>
      <c r="B62" s="3" t="s">
        <v>104</v>
      </c>
      <c r="C62" s="3" t="str">
        <f>_xlfn.CONCAT("911101086976720842")</f>
        <v>911101086976720842</v>
      </c>
    </row>
    <row r="63" ht="18.75" customHeight="1" spans="1:3">
      <c r="A63" s="3">
        <v>62</v>
      </c>
      <c r="B63" s="3" t="s">
        <v>105</v>
      </c>
      <c r="C63" s="3" t="s">
        <v>106</v>
      </c>
    </row>
    <row r="64" ht="18.75" customHeight="1" spans="1:3">
      <c r="A64" s="3">
        <v>63</v>
      </c>
      <c r="B64" s="3" t="s">
        <v>107</v>
      </c>
      <c r="C64" s="3" t="s">
        <v>108</v>
      </c>
    </row>
    <row r="65" ht="18.75" customHeight="1" spans="1:3">
      <c r="A65" s="3">
        <v>64</v>
      </c>
      <c r="B65" s="3" t="s">
        <v>109</v>
      </c>
      <c r="C65" s="3" t="s">
        <v>110</v>
      </c>
    </row>
    <row r="66" ht="18.75" customHeight="1" spans="1:3">
      <c r="A66" s="3">
        <v>65</v>
      </c>
      <c r="B66" s="3" t="s">
        <v>111</v>
      </c>
      <c r="C66" s="3" t="s">
        <v>112</v>
      </c>
    </row>
    <row r="67" ht="18.75" customHeight="1" spans="1:3">
      <c r="A67" s="3">
        <v>66</v>
      </c>
      <c r="B67" s="3" t="s">
        <v>113</v>
      </c>
      <c r="C67" s="3" t="s">
        <v>114</v>
      </c>
    </row>
    <row r="68" ht="18.75" customHeight="1" spans="1:3">
      <c r="A68" s="3">
        <v>67</v>
      </c>
      <c r="B68" s="3" t="s">
        <v>115</v>
      </c>
      <c r="C68" s="3" t="s">
        <v>116</v>
      </c>
    </row>
    <row r="69" ht="18.75" customHeight="1" spans="1:3">
      <c r="A69" s="3">
        <v>68</v>
      </c>
      <c r="B69" s="3" t="s">
        <v>117</v>
      </c>
      <c r="C69" s="3" t="s">
        <v>118</v>
      </c>
    </row>
    <row r="70" ht="18.75" customHeight="1" spans="1:3">
      <c r="A70" s="3">
        <v>69</v>
      </c>
      <c r="B70" s="3" t="s">
        <v>119</v>
      </c>
      <c r="C70" s="3" t="s">
        <v>120</v>
      </c>
    </row>
    <row r="71" ht="18.75" customHeight="1" spans="1:3">
      <c r="A71" s="3">
        <v>70</v>
      </c>
      <c r="B71" s="3" t="s">
        <v>121</v>
      </c>
      <c r="C71" s="3" t="str">
        <f>_xlfn.CONCAT("91110112MA01HH1033")</f>
        <v>91110112MA01HH1033</v>
      </c>
    </row>
    <row r="72" ht="18.75" customHeight="1" spans="1:3">
      <c r="A72" s="3">
        <v>71</v>
      </c>
      <c r="B72" s="3" t="s">
        <v>122</v>
      </c>
      <c r="C72" s="3" t="s">
        <v>123</v>
      </c>
    </row>
    <row r="73" ht="18.75" customHeight="1" spans="1:3">
      <c r="A73" s="3">
        <v>72</v>
      </c>
      <c r="B73" s="3" t="s">
        <v>124</v>
      </c>
      <c r="C73" s="3" t="s">
        <v>125</v>
      </c>
    </row>
    <row r="74" ht="18.75" customHeight="1" spans="1:3">
      <c r="A74" s="3">
        <v>73</v>
      </c>
      <c r="B74" s="3" t="s">
        <v>126</v>
      </c>
      <c r="C74" s="3" t="s">
        <v>127</v>
      </c>
    </row>
    <row r="75" ht="18.75" customHeight="1" spans="1:3">
      <c r="A75" s="3">
        <v>74</v>
      </c>
      <c r="B75" s="3" t="s">
        <v>128</v>
      </c>
      <c r="C75" s="3" t="s">
        <v>129</v>
      </c>
    </row>
    <row r="76" ht="18.75" customHeight="1" spans="1:3">
      <c r="A76" s="3">
        <v>75</v>
      </c>
      <c r="B76" s="3" t="s">
        <v>130</v>
      </c>
      <c r="C76" s="3" t="s">
        <v>131</v>
      </c>
    </row>
    <row r="77" ht="18.75" customHeight="1" spans="1:3">
      <c r="A77" s="3">
        <v>76</v>
      </c>
      <c r="B77" s="3" t="s">
        <v>132</v>
      </c>
      <c r="C77" s="3" t="s">
        <v>133</v>
      </c>
    </row>
    <row r="78" ht="18.75" customHeight="1" spans="1:3">
      <c r="A78" s="3">
        <v>77</v>
      </c>
      <c r="B78" s="3" t="s">
        <v>134</v>
      </c>
      <c r="C78" s="3" t="s">
        <v>135</v>
      </c>
    </row>
    <row r="79" ht="18.75" customHeight="1" spans="1:3">
      <c r="A79" s="3">
        <v>78</v>
      </c>
      <c r="B79" s="3" t="s">
        <v>136</v>
      </c>
      <c r="C79" s="3" t="s">
        <v>137</v>
      </c>
    </row>
    <row r="80" ht="18.75" customHeight="1" spans="1:3">
      <c r="A80" s="3">
        <v>79</v>
      </c>
      <c r="B80" s="3" t="s">
        <v>138</v>
      </c>
      <c r="C80" s="3" t="str">
        <f>_xlfn.CONCAT("911103026976657144")</f>
        <v>911103026976657144</v>
      </c>
    </row>
    <row r="81" ht="18.75" customHeight="1" spans="1:3">
      <c r="A81" s="3">
        <v>80</v>
      </c>
      <c r="B81" s="3" t="s">
        <v>139</v>
      </c>
      <c r="C81" s="3" t="s">
        <v>140</v>
      </c>
    </row>
    <row r="82" ht="18.75" customHeight="1" spans="1:3">
      <c r="A82" s="3">
        <v>81</v>
      </c>
      <c r="B82" s="3" t="s">
        <v>141</v>
      </c>
      <c r="C82" s="3" t="s">
        <v>142</v>
      </c>
    </row>
    <row r="83" ht="18.75" customHeight="1" spans="1:3">
      <c r="A83" s="3">
        <v>82</v>
      </c>
      <c r="B83" s="3" t="s">
        <v>143</v>
      </c>
      <c r="C83" s="3" t="s">
        <v>144</v>
      </c>
    </row>
    <row r="84" ht="18.75" customHeight="1" spans="1:3">
      <c r="A84" s="3">
        <v>83</v>
      </c>
      <c r="B84" s="3" t="s">
        <v>145</v>
      </c>
      <c r="C84" s="3" t="str">
        <f>_xlfn.CONCAT("91110108MA004GY761")</f>
        <v>91110108MA004GY761</v>
      </c>
    </row>
    <row r="85" ht="18.75" customHeight="1" spans="1:3">
      <c r="A85" s="3">
        <v>84</v>
      </c>
      <c r="B85" s="3" t="s">
        <v>146</v>
      </c>
      <c r="C85" s="3" t="s">
        <v>147</v>
      </c>
    </row>
    <row r="86" ht="18.75" customHeight="1" spans="1:3">
      <c r="A86" s="3">
        <v>85</v>
      </c>
      <c r="B86" s="3" t="s">
        <v>148</v>
      </c>
      <c r="C86" s="3" t="s">
        <v>149</v>
      </c>
    </row>
    <row r="87" ht="18.75" customHeight="1" spans="1:3">
      <c r="A87" s="3">
        <v>86</v>
      </c>
      <c r="B87" s="3" t="s">
        <v>150</v>
      </c>
      <c r="C87" s="3" t="s">
        <v>151</v>
      </c>
    </row>
    <row r="88" ht="18.75" customHeight="1" spans="1:3">
      <c r="A88" s="3">
        <v>87</v>
      </c>
      <c r="B88" s="3" t="s">
        <v>152</v>
      </c>
      <c r="C88" s="3" t="str">
        <f>_xlfn.CONCAT("911101065695452759")</f>
        <v>911101065695452759</v>
      </c>
    </row>
    <row r="89" ht="18.75" customHeight="1" spans="1:3">
      <c r="A89" s="3">
        <v>88</v>
      </c>
      <c r="B89" s="3" t="s">
        <v>153</v>
      </c>
      <c r="C89" s="3" t="s">
        <v>154</v>
      </c>
    </row>
    <row r="90" ht="18.75" customHeight="1" spans="1:3">
      <c r="A90" s="3">
        <v>89</v>
      </c>
      <c r="B90" s="3" t="s">
        <v>155</v>
      </c>
      <c r="C90" s="3" t="s">
        <v>156</v>
      </c>
    </row>
    <row r="91" ht="18.75" customHeight="1" spans="1:3">
      <c r="A91" s="3">
        <v>90</v>
      </c>
      <c r="B91" s="3" t="s">
        <v>157</v>
      </c>
      <c r="C91" s="3" t="str">
        <f>_xlfn.CONCAT("91110105MA007B6623")</f>
        <v>91110105MA007B6623</v>
      </c>
    </row>
    <row r="92" ht="18.75" customHeight="1" spans="1:3">
      <c r="A92" s="3">
        <v>91</v>
      </c>
      <c r="B92" s="3" t="s">
        <v>158</v>
      </c>
      <c r="C92" s="3" t="s">
        <v>159</v>
      </c>
    </row>
    <row r="93" ht="18.75" customHeight="1" spans="1:3">
      <c r="A93" s="3">
        <v>92</v>
      </c>
      <c r="B93" s="3" t="s">
        <v>160</v>
      </c>
      <c r="C93" s="3" t="s">
        <v>161</v>
      </c>
    </row>
    <row r="94" ht="18.75" customHeight="1" spans="1:3">
      <c r="A94" s="3">
        <v>93</v>
      </c>
      <c r="B94" s="3" t="s">
        <v>162</v>
      </c>
      <c r="C94" s="3" t="s">
        <v>163</v>
      </c>
    </row>
    <row r="95" ht="18.75" customHeight="1" spans="1:3">
      <c r="A95" s="3">
        <v>94</v>
      </c>
      <c r="B95" s="3" t="s">
        <v>164</v>
      </c>
      <c r="C95" s="3" t="s">
        <v>165</v>
      </c>
    </row>
    <row r="96" ht="18.75" customHeight="1" spans="1:3">
      <c r="A96" s="3">
        <v>95</v>
      </c>
      <c r="B96" s="3" t="s">
        <v>166</v>
      </c>
      <c r="C96" s="3" t="str">
        <f>_xlfn.CONCAT("9111010757522489X1")</f>
        <v>9111010757522489X1</v>
      </c>
    </row>
    <row r="97" ht="18.75" customHeight="1" spans="1:3">
      <c r="A97" s="3">
        <v>96</v>
      </c>
      <c r="B97" s="3" t="s">
        <v>167</v>
      </c>
      <c r="C97" s="3" t="s">
        <v>168</v>
      </c>
    </row>
    <row r="98" ht="18.75" customHeight="1" spans="1:3">
      <c r="A98" s="3">
        <v>97</v>
      </c>
      <c r="B98" s="3" t="s">
        <v>169</v>
      </c>
      <c r="C98" s="3" t="s">
        <v>170</v>
      </c>
    </row>
    <row r="99" ht="18.75" customHeight="1" spans="1:3">
      <c r="A99" s="3">
        <v>98</v>
      </c>
      <c r="B99" s="3" t="s">
        <v>171</v>
      </c>
      <c r="C99" s="3" t="str">
        <f>_xlfn.CONCAT("91110302MA01F2NX11")</f>
        <v>91110302MA01F2NX11</v>
      </c>
    </row>
    <row r="100" ht="18.75" customHeight="1" spans="1:3">
      <c r="A100" s="3">
        <v>99</v>
      </c>
      <c r="B100" s="3" t="s">
        <v>172</v>
      </c>
      <c r="C100" s="3" t="str">
        <f>_xlfn.CONCAT("911103025891091207")</f>
        <v>911103025891091207</v>
      </c>
    </row>
    <row r="101" ht="18.75" customHeight="1" spans="1:3">
      <c r="A101" s="3">
        <v>100</v>
      </c>
      <c r="B101" s="3" t="s">
        <v>173</v>
      </c>
      <c r="C101" s="3" t="s">
        <v>174</v>
      </c>
    </row>
    <row r="102" ht="18.75" customHeight="1" spans="1:3">
      <c r="A102" s="3">
        <v>101</v>
      </c>
      <c r="B102" s="3" t="s">
        <v>175</v>
      </c>
      <c r="C102" s="3" t="str">
        <f>_xlfn.CONCAT("9111000072261942X9")</f>
        <v>9111000072261942X9</v>
      </c>
    </row>
    <row r="103" ht="18.75" customHeight="1" spans="1:3">
      <c r="A103" s="3">
        <v>102</v>
      </c>
      <c r="B103" s="3" t="s">
        <v>176</v>
      </c>
      <c r="C103" s="3" t="s">
        <v>177</v>
      </c>
    </row>
    <row r="104" ht="18.75" customHeight="1" spans="1:3">
      <c r="A104" s="3">
        <v>103</v>
      </c>
      <c r="B104" s="3" t="s">
        <v>178</v>
      </c>
      <c r="C104" s="3" t="s">
        <v>179</v>
      </c>
    </row>
    <row r="105" ht="18.75" customHeight="1" spans="1:3">
      <c r="A105" s="3">
        <v>104</v>
      </c>
      <c r="B105" s="3" t="s">
        <v>180</v>
      </c>
      <c r="C105" s="3" t="s">
        <v>181</v>
      </c>
    </row>
    <row r="106" ht="18.75" customHeight="1" spans="1:3">
      <c r="A106" s="3">
        <v>105</v>
      </c>
      <c r="B106" s="3" t="s">
        <v>182</v>
      </c>
      <c r="C106" s="3" t="str">
        <f>_xlfn.CONCAT("911103025891491307")</f>
        <v>911103025891491307</v>
      </c>
    </row>
    <row r="107" ht="18.75" customHeight="1" spans="1:3">
      <c r="A107" s="3">
        <v>106</v>
      </c>
      <c r="B107" s="3" t="s">
        <v>183</v>
      </c>
      <c r="C107" s="3" t="s">
        <v>184</v>
      </c>
    </row>
    <row r="108" ht="18.75" customHeight="1" spans="1:3">
      <c r="A108" s="3">
        <v>107</v>
      </c>
      <c r="B108" s="3" t="s">
        <v>185</v>
      </c>
      <c r="C108" s="3" t="s">
        <v>186</v>
      </c>
    </row>
    <row r="109" ht="18.75" customHeight="1" spans="1:3">
      <c r="A109" s="3">
        <v>108</v>
      </c>
      <c r="B109" s="3" t="s">
        <v>187</v>
      </c>
      <c r="C109" s="3" t="s">
        <v>188</v>
      </c>
    </row>
    <row r="110" ht="18.75" customHeight="1" spans="1:3">
      <c r="A110" s="3">
        <v>109</v>
      </c>
      <c r="B110" s="3" t="s">
        <v>189</v>
      </c>
      <c r="C110" s="3" t="str">
        <f>_xlfn.CONCAT("91110302MA0047PH66")</f>
        <v>91110302MA0047PH66</v>
      </c>
    </row>
    <row r="111" ht="18.75" customHeight="1" spans="1:3">
      <c r="A111" s="3">
        <v>110</v>
      </c>
      <c r="B111" s="3" t="s">
        <v>190</v>
      </c>
      <c r="C111" s="3" t="str">
        <f>_xlfn.CONCAT("91110105MA006T8N86")</f>
        <v>91110105MA006T8N86</v>
      </c>
    </row>
    <row r="112" ht="18.75" customHeight="1" spans="1:3">
      <c r="A112" s="3">
        <v>111</v>
      </c>
      <c r="B112" s="3" t="s">
        <v>191</v>
      </c>
      <c r="C112" s="3" t="s">
        <v>192</v>
      </c>
    </row>
    <row r="113" ht="18.75" customHeight="1" spans="1:3">
      <c r="A113" s="3">
        <v>112</v>
      </c>
      <c r="B113" s="3" t="s">
        <v>193</v>
      </c>
      <c r="C113" s="3" t="s">
        <v>194</v>
      </c>
    </row>
    <row r="114" ht="18.75" customHeight="1" spans="1:3">
      <c r="A114" s="3">
        <v>113</v>
      </c>
      <c r="B114" s="3" t="s">
        <v>195</v>
      </c>
      <c r="C114" s="3" t="s">
        <v>196</v>
      </c>
    </row>
    <row r="115" ht="18.75" customHeight="1" spans="1:3">
      <c r="A115" s="3">
        <v>114</v>
      </c>
      <c r="B115" s="3" t="s">
        <v>197</v>
      </c>
      <c r="C115" s="3" t="str">
        <f>_xlfn.CONCAT("91110115MA01NHDL41")</f>
        <v>91110115MA01NHDL41</v>
      </c>
    </row>
    <row r="116" ht="18.75" customHeight="1" spans="1:3">
      <c r="A116" s="3">
        <v>115</v>
      </c>
      <c r="B116" s="3" t="s">
        <v>198</v>
      </c>
      <c r="C116" s="3" t="s">
        <v>199</v>
      </c>
    </row>
    <row r="117" ht="18.75" customHeight="1" spans="1:3">
      <c r="A117" s="3">
        <v>116</v>
      </c>
      <c r="B117" s="3" t="s">
        <v>200</v>
      </c>
      <c r="C117" s="3" t="str">
        <f>_xlfn.CONCAT("911103023273161036")</f>
        <v>911103023273161036</v>
      </c>
    </row>
    <row r="118" ht="18.75" customHeight="1" spans="1:3">
      <c r="A118" s="3">
        <v>117</v>
      </c>
      <c r="B118" s="3" t="s">
        <v>201</v>
      </c>
      <c r="C118" s="3" t="s">
        <v>202</v>
      </c>
    </row>
    <row r="119" ht="18.75" customHeight="1" spans="1:3">
      <c r="A119" s="3">
        <v>118</v>
      </c>
      <c r="B119" s="3" t="s">
        <v>203</v>
      </c>
      <c r="C119" s="3" t="s">
        <v>204</v>
      </c>
    </row>
    <row r="120" ht="18.75" customHeight="1" spans="1:3">
      <c r="A120" s="3">
        <v>119</v>
      </c>
      <c r="B120" s="3" t="s">
        <v>205</v>
      </c>
      <c r="C120" s="3" t="s">
        <v>206</v>
      </c>
    </row>
    <row r="121" ht="18.75" customHeight="1" spans="1:3">
      <c r="A121" s="3">
        <v>120</v>
      </c>
      <c r="B121" s="3" t="s">
        <v>207</v>
      </c>
      <c r="C121" s="3" t="s">
        <v>208</v>
      </c>
    </row>
    <row r="122" ht="18.75" customHeight="1" spans="1:3">
      <c r="A122" s="3">
        <v>121</v>
      </c>
      <c r="B122" s="3" t="s">
        <v>209</v>
      </c>
      <c r="C122" s="3" t="s">
        <v>210</v>
      </c>
    </row>
    <row r="123" ht="18.75" customHeight="1" spans="1:3">
      <c r="A123" s="3">
        <v>122</v>
      </c>
      <c r="B123" s="3" t="s">
        <v>211</v>
      </c>
      <c r="C123" s="3" t="s">
        <v>212</v>
      </c>
    </row>
    <row r="124" ht="18.75" customHeight="1" spans="1:3">
      <c r="A124" s="3">
        <v>123</v>
      </c>
      <c r="B124" s="3" t="s">
        <v>213</v>
      </c>
      <c r="C124" s="3" t="str">
        <f>_xlfn.CONCAT("91110302MA01CET309")</f>
        <v>91110302MA01CET309</v>
      </c>
    </row>
    <row r="125" ht="18.75" customHeight="1" spans="1:3">
      <c r="A125" s="3">
        <v>124</v>
      </c>
      <c r="B125" s="3" t="s">
        <v>214</v>
      </c>
      <c r="C125" s="3" t="s">
        <v>215</v>
      </c>
    </row>
    <row r="126" ht="18.75" customHeight="1" spans="1:3">
      <c r="A126" s="3">
        <v>125</v>
      </c>
      <c r="B126" s="3" t="s">
        <v>216</v>
      </c>
      <c r="C126" s="3" t="s">
        <v>217</v>
      </c>
    </row>
    <row r="127" ht="18.75" customHeight="1" spans="1:3">
      <c r="A127" s="3">
        <v>126</v>
      </c>
      <c r="B127" s="3" t="s">
        <v>218</v>
      </c>
      <c r="C127" s="3" t="s">
        <v>219</v>
      </c>
    </row>
    <row r="128" ht="18.75" customHeight="1" spans="1:3">
      <c r="A128" s="3">
        <v>127</v>
      </c>
      <c r="B128" s="3" t="s">
        <v>220</v>
      </c>
      <c r="C128" s="3" t="str">
        <f>_xlfn.CONCAT("91110302MA01W34R75")</f>
        <v>91110302MA01W34R75</v>
      </c>
    </row>
    <row r="129" ht="18.75" customHeight="1" spans="1:3">
      <c r="A129" s="3">
        <v>128</v>
      </c>
      <c r="B129" s="3" t="s">
        <v>221</v>
      </c>
      <c r="C129" s="3" t="s">
        <v>222</v>
      </c>
    </row>
    <row r="130" ht="18.75" customHeight="1" spans="1:3">
      <c r="A130" s="3">
        <v>129</v>
      </c>
      <c r="B130" s="3" t="s">
        <v>223</v>
      </c>
      <c r="C130" s="3" t="str">
        <f>_xlfn.CONCAT("911101157596063159")</f>
        <v>911101157596063159</v>
      </c>
    </row>
    <row r="131" ht="18.75" customHeight="1" spans="1:3">
      <c r="A131" s="3">
        <v>130</v>
      </c>
      <c r="B131" s="3" t="s">
        <v>224</v>
      </c>
      <c r="C131" s="3" t="s">
        <v>225</v>
      </c>
    </row>
    <row r="132" ht="18.75" customHeight="1" spans="1:3">
      <c r="A132" s="3">
        <v>131</v>
      </c>
      <c r="B132" s="3" t="s">
        <v>226</v>
      </c>
      <c r="C132" s="3" t="str">
        <f>_xlfn.CONCAT("91110105MA01KYKC55")</f>
        <v>91110105MA01KYKC55</v>
      </c>
    </row>
    <row r="133" ht="18.75" customHeight="1" spans="1:3">
      <c r="A133" s="3">
        <v>132</v>
      </c>
      <c r="B133" s="3" t="s">
        <v>227</v>
      </c>
      <c r="C133" s="3" t="str">
        <f>_xlfn.CONCAT("91110115MA019PWU44")</f>
        <v>91110115MA019PWU44</v>
      </c>
    </row>
    <row r="134" ht="18.75" customHeight="1" spans="1:3">
      <c r="A134" s="3">
        <v>133</v>
      </c>
      <c r="B134" s="3" t="s">
        <v>228</v>
      </c>
      <c r="C134" s="3" t="s">
        <v>229</v>
      </c>
    </row>
    <row r="135" ht="18.75" customHeight="1" spans="1:3">
      <c r="A135" s="3">
        <v>134</v>
      </c>
      <c r="B135" s="3" t="s">
        <v>230</v>
      </c>
      <c r="C135" s="3" t="s">
        <v>231</v>
      </c>
    </row>
    <row r="136" ht="18.75" customHeight="1" spans="1:3">
      <c r="A136" s="3">
        <v>135</v>
      </c>
      <c r="B136" s="3" t="s">
        <v>232</v>
      </c>
      <c r="C136" s="3" t="str">
        <f>_xlfn.CONCAT("91110108MA04CY5B02")</f>
        <v>91110108MA04CY5B02</v>
      </c>
    </row>
    <row r="137" ht="18.75" customHeight="1" spans="1:3">
      <c r="A137" s="3">
        <v>136</v>
      </c>
      <c r="B137" s="3" t="s">
        <v>233</v>
      </c>
      <c r="C137" s="3" t="str">
        <f>_xlfn.CONCAT("911101120696202830")</f>
        <v>911101120696202830</v>
      </c>
    </row>
    <row r="138" ht="18.75" customHeight="1" spans="1:3">
      <c r="A138" s="3">
        <v>137</v>
      </c>
      <c r="B138" s="3" t="s">
        <v>234</v>
      </c>
      <c r="C138" s="3" t="str">
        <f>_xlfn.CONCAT("911101060785306933")</f>
        <v>911101060785306933</v>
      </c>
    </row>
    <row r="139" ht="18.75" customHeight="1" spans="1:3">
      <c r="A139" s="3">
        <v>138</v>
      </c>
      <c r="B139" s="3" t="s">
        <v>235</v>
      </c>
      <c r="C139" s="3" t="s">
        <v>236</v>
      </c>
    </row>
    <row r="140" ht="18.75" customHeight="1" spans="1:3">
      <c r="A140" s="3">
        <v>139</v>
      </c>
      <c r="B140" s="3" t="s">
        <v>237</v>
      </c>
      <c r="C140" s="3" t="str">
        <f>_xlfn.CONCAT("91110105MA00FCQB73")</f>
        <v>91110105MA00FCQB73</v>
      </c>
    </row>
    <row r="141" ht="18.75" customHeight="1" spans="1:3">
      <c r="A141" s="3">
        <v>140</v>
      </c>
      <c r="B141" s="3" t="s">
        <v>238</v>
      </c>
      <c r="C141" s="3" t="s">
        <v>239</v>
      </c>
    </row>
    <row r="142" ht="18.75" customHeight="1" spans="1:3">
      <c r="A142" s="3">
        <v>141</v>
      </c>
      <c r="B142" s="3" t="s">
        <v>240</v>
      </c>
      <c r="C142" s="3" t="str">
        <f>_xlfn.CONCAT("911103023483808929")</f>
        <v>911103023483808929</v>
      </c>
    </row>
    <row r="143" ht="18.75" customHeight="1" spans="1:3">
      <c r="A143" s="3">
        <v>142</v>
      </c>
      <c r="B143" s="3" t="s">
        <v>241</v>
      </c>
      <c r="C143" s="3" t="s">
        <v>242</v>
      </c>
    </row>
    <row r="144" ht="18.75" customHeight="1" spans="1:3">
      <c r="A144" s="3">
        <v>143</v>
      </c>
      <c r="B144" s="3" t="s">
        <v>243</v>
      </c>
      <c r="C144" s="3" t="s">
        <v>244</v>
      </c>
    </row>
    <row r="145" ht="18.75" customHeight="1" spans="1:3">
      <c r="A145" s="3">
        <v>144</v>
      </c>
      <c r="B145" s="3" t="s">
        <v>245</v>
      </c>
      <c r="C145" s="3" t="str">
        <f>_xlfn.CONCAT("911103027513428451")</f>
        <v>911103027513428451</v>
      </c>
    </row>
    <row r="146" ht="18.75" customHeight="1" spans="1:3">
      <c r="A146" s="3">
        <v>145</v>
      </c>
      <c r="B146" s="3" t="s">
        <v>246</v>
      </c>
      <c r="C146" s="3" t="str">
        <f>_xlfn.CONCAT("911103020828486888")</f>
        <v>911103020828486888</v>
      </c>
    </row>
    <row r="147" ht="18.75" customHeight="1" spans="1:3">
      <c r="A147" s="3">
        <v>146</v>
      </c>
      <c r="B147" s="3" t="s">
        <v>247</v>
      </c>
      <c r="C147" s="3" t="s">
        <v>248</v>
      </c>
    </row>
    <row r="148" ht="18.75" customHeight="1" spans="1:3">
      <c r="A148" s="3">
        <v>147</v>
      </c>
      <c r="B148" s="3" t="s">
        <v>249</v>
      </c>
      <c r="C148" s="3" t="s">
        <v>250</v>
      </c>
    </row>
    <row r="149" ht="18.75" customHeight="1" spans="1:3">
      <c r="A149" s="3">
        <v>148</v>
      </c>
      <c r="B149" s="3" t="s">
        <v>251</v>
      </c>
      <c r="C149" s="3" t="s">
        <v>252</v>
      </c>
    </row>
    <row r="150" ht="18.75" customHeight="1" spans="1:3">
      <c r="A150" s="3">
        <v>149</v>
      </c>
      <c r="B150" s="3" t="s">
        <v>253</v>
      </c>
      <c r="C150" s="3" t="s">
        <v>254</v>
      </c>
    </row>
    <row r="151" ht="18.75" customHeight="1" spans="1:3">
      <c r="A151" s="3">
        <v>150</v>
      </c>
      <c r="B151" s="3" t="s">
        <v>255</v>
      </c>
      <c r="C151" s="3" t="str">
        <f>_xlfn.CONCAT("91110302MA01KJ9X69")</f>
        <v>91110302MA01KJ9X69</v>
      </c>
    </row>
    <row r="152" ht="18.75" customHeight="1" spans="1:3">
      <c r="A152" s="3">
        <v>151</v>
      </c>
      <c r="B152" s="3" t="s">
        <v>256</v>
      </c>
      <c r="C152" s="3" t="str">
        <f>_xlfn.CONCAT("911101120785934403")</f>
        <v>911101120785934403</v>
      </c>
    </row>
    <row r="153" ht="18.75" customHeight="1" spans="1:3">
      <c r="A153" s="3">
        <v>152</v>
      </c>
      <c r="B153" s="3" t="s">
        <v>257</v>
      </c>
      <c r="C153" s="3" t="str">
        <f>_xlfn.CONCAT("91110108MA01UXW641")</f>
        <v>91110108MA01UXW641</v>
      </c>
    </row>
    <row r="154" ht="18.75" customHeight="1" spans="1:3">
      <c r="A154" s="3">
        <v>153</v>
      </c>
      <c r="B154" s="3" t="s">
        <v>258</v>
      </c>
      <c r="C154" s="3" t="str">
        <f>_xlfn.CONCAT("911101085808474262")</f>
        <v>911101085808474262</v>
      </c>
    </row>
    <row r="155" ht="18.75" customHeight="1" spans="1:3">
      <c r="A155" s="3">
        <v>154</v>
      </c>
      <c r="B155" s="3" t="s">
        <v>259</v>
      </c>
      <c r="C155" s="3" t="str">
        <f>_xlfn.CONCAT("911101065938696162")</f>
        <v>911101065938696162</v>
      </c>
    </row>
    <row r="156" ht="18.75" customHeight="1" spans="1:3">
      <c r="A156" s="3">
        <v>155</v>
      </c>
      <c r="B156" s="3" t="s">
        <v>260</v>
      </c>
      <c r="C156" s="3" t="s">
        <v>261</v>
      </c>
    </row>
    <row r="157" ht="18.75" customHeight="1" spans="1:3">
      <c r="A157" s="3">
        <v>156</v>
      </c>
      <c r="B157" s="3" t="s">
        <v>262</v>
      </c>
      <c r="C157" s="3" t="str">
        <f>_xlfn.CONCAT("91110302MA0057PD93")</f>
        <v>91110302MA0057PD93</v>
      </c>
    </row>
    <row r="158" ht="18.75" customHeight="1" spans="1:3">
      <c r="A158" s="3">
        <v>157</v>
      </c>
      <c r="B158" s="3" t="s">
        <v>263</v>
      </c>
      <c r="C158" s="3" t="str">
        <f>_xlfn.CONCAT("91110302MA01QUF078")</f>
        <v>91110302MA01QUF078</v>
      </c>
    </row>
    <row r="159" ht="18.75" customHeight="1" spans="1:3">
      <c r="A159" s="3">
        <v>158</v>
      </c>
      <c r="B159" s="3" t="s">
        <v>264</v>
      </c>
      <c r="C159" s="3" t="str">
        <f>_xlfn.CONCAT("91110302MA01R44B14")</f>
        <v>91110302MA01R44B14</v>
      </c>
    </row>
    <row r="160" ht="18.75" customHeight="1" spans="1:3">
      <c r="A160" s="3">
        <v>159</v>
      </c>
      <c r="B160" s="3" t="s">
        <v>265</v>
      </c>
      <c r="C160" s="3" t="s">
        <v>266</v>
      </c>
    </row>
    <row r="161" ht="18.75" customHeight="1" spans="1:3">
      <c r="A161" s="3">
        <v>160</v>
      </c>
      <c r="B161" s="3" t="s">
        <v>267</v>
      </c>
      <c r="C161" s="3" t="s">
        <v>268</v>
      </c>
    </row>
    <row r="162" ht="18.75" customHeight="1" spans="1:3">
      <c r="A162" s="3">
        <v>161</v>
      </c>
      <c r="B162" s="3" t="s">
        <v>269</v>
      </c>
      <c r="C162" s="3" t="s">
        <v>270</v>
      </c>
    </row>
    <row r="163" ht="18.75" customHeight="1" spans="1:3">
      <c r="A163" s="3">
        <v>162</v>
      </c>
      <c r="B163" s="3" t="s">
        <v>271</v>
      </c>
      <c r="C163" s="3" t="str">
        <f>_xlfn.CONCAT("91110112MA004X7G48")</f>
        <v>91110112MA004X7G48</v>
      </c>
    </row>
    <row r="164" ht="18.75" customHeight="1" spans="1:3">
      <c r="A164" s="3">
        <v>163</v>
      </c>
      <c r="B164" s="3" t="s">
        <v>272</v>
      </c>
      <c r="C164" s="3" t="str">
        <f>_xlfn.CONCAT("911101050785172377")</f>
        <v>911101050785172377</v>
      </c>
    </row>
    <row r="165" ht="18.75" customHeight="1" spans="1:3">
      <c r="A165" s="3">
        <v>164</v>
      </c>
      <c r="B165" s="3" t="s">
        <v>273</v>
      </c>
      <c r="C165" s="3" t="str">
        <f>_xlfn.CONCAT("91110400MA7EAF7888")</f>
        <v>91110400MA7EAF7888</v>
      </c>
    </row>
    <row r="166" ht="18.75" customHeight="1" spans="1:3">
      <c r="A166" s="3">
        <v>165</v>
      </c>
      <c r="B166" s="3" t="s">
        <v>274</v>
      </c>
      <c r="C166" s="3" t="s">
        <v>275</v>
      </c>
    </row>
    <row r="167" ht="18.75" customHeight="1" spans="1:3">
      <c r="A167" s="3">
        <v>166</v>
      </c>
      <c r="B167" s="3" t="s">
        <v>276</v>
      </c>
      <c r="C167" s="3" t="s">
        <v>277</v>
      </c>
    </row>
    <row r="168" ht="18.75" customHeight="1" spans="1:3">
      <c r="A168" s="3">
        <v>167</v>
      </c>
      <c r="B168" s="3" t="s">
        <v>278</v>
      </c>
      <c r="C168" s="3" t="s">
        <v>279</v>
      </c>
    </row>
    <row r="169" ht="18.75" customHeight="1" spans="1:3">
      <c r="A169" s="3">
        <v>168</v>
      </c>
      <c r="B169" s="3" t="s">
        <v>280</v>
      </c>
      <c r="C169" s="3" t="s">
        <v>281</v>
      </c>
    </row>
    <row r="170" ht="18.75" customHeight="1" spans="1:3">
      <c r="A170" s="3">
        <v>169</v>
      </c>
      <c r="B170" s="3" t="s">
        <v>282</v>
      </c>
      <c r="C170" s="3" t="s">
        <v>283</v>
      </c>
    </row>
    <row r="171" ht="18.75" customHeight="1" spans="1:3">
      <c r="A171" s="3">
        <v>170</v>
      </c>
      <c r="B171" s="3" t="s">
        <v>284</v>
      </c>
      <c r="C171" s="3" t="s">
        <v>285</v>
      </c>
    </row>
    <row r="172" ht="18.75" customHeight="1" spans="1:3">
      <c r="A172" s="3">
        <v>171</v>
      </c>
      <c r="B172" s="3" t="s">
        <v>286</v>
      </c>
      <c r="C172" s="3" t="str">
        <f>_xlfn.CONCAT("91110116MA00BN4725")</f>
        <v>91110116MA00BN4725</v>
      </c>
    </row>
    <row r="173" ht="18.75" customHeight="1" spans="1:3">
      <c r="A173" s="3">
        <v>172</v>
      </c>
      <c r="B173" s="3" t="s">
        <v>287</v>
      </c>
      <c r="C173" s="3" t="s">
        <v>288</v>
      </c>
    </row>
    <row r="174" ht="18.75" customHeight="1" spans="1:3">
      <c r="A174" s="3">
        <v>173</v>
      </c>
      <c r="B174" s="3" t="s">
        <v>289</v>
      </c>
      <c r="C174" s="3" t="str">
        <f>_xlfn.CONCAT("91110116MA00A5YB17")</f>
        <v>91110116MA00A5YB17</v>
      </c>
    </row>
    <row r="175" ht="18.75" customHeight="1" spans="1:3">
      <c r="A175" s="3">
        <v>174</v>
      </c>
      <c r="B175" s="3" t="s">
        <v>290</v>
      </c>
      <c r="C175" s="3" t="s">
        <v>291</v>
      </c>
    </row>
    <row r="176" ht="18.75" customHeight="1" spans="1:3">
      <c r="A176" s="3">
        <v>175</v>
      </c>
      <c r="B176" s="3" t="s">
        <v>292</v>
      </c>
      <c r="C176" s="3" t="s">
        <v>293</v>
      </c>
    </row>
    <row r="177" ht="18.75" customHeight="1" spans="1:3">
      <c r="A177" s="3">
        <v>176</v>
      </c>
      <c r="B177" s="3" t="s">
        <v>294</v>
      </c>
      <c r="C177" s="3" t="s">
        <v>295</v>
      </c>
    </row>
    <row r="178" ht="18.75" customHeight="1" spans="1:3">
      <c r="A178" s="3">
        <v>177</v>
      </c>
      <c r="B178" s="3" t="s">
        <v>296</v>
      </c>
      <c r="C178" s="3" t="s">
        <v>297</v>
      </c>
    </row>
    <row r="179" ht="18.75" customHeight="1" spans="1:3">
      <c r="A179" s="3">
        <v>178</v>
      </c>
      <c r="B179" s="3" t="s">
        <v>298</v>
      </c>
      <c r="C179" s="3" t="s">
        <v>299</v>
      </c>
    </row>
    <row r="180" ht="18.75" customHeight="1" spans="1:3">
      <c r="A180" s="3">
        <v>179</v>
      </c>
      <c r="B180" s="3" t="s">
        <v>300</v>
      </c>
      <c r="C180" s="3" t="s">
        <v>301</v>
      </c>
    </row>
    <row r="181" ht="18.75" customHeight="1" spans="1:3">
      <c r="A181" s="3">
        <v>180</v>
      </c>
      <c r="B181" s="3" t="s">
        <v>302</v>
      </c>
      <c r="C181" s="3" t="str">
        <f>_xlfn.CONCAT("91110302MA005DMH97")</f>
        <v>91110302MA005DMH97</v>
      </c>
    </row>
    <row r="182" ht="18.75" customHeight="1" spans="1:3">
      <c r="A182" s="3">
        <v>181</v>
      </c>
      <c r="B182" s="3" t="s">
        <v>303</v>
      </c>
      <c r="C182" s="3" t="s">
        <v>304</v>
      </c>
    </row>
    <row r="183" ht="18.75" customHeight="1" spans="1:3">
      <c r="A183" s="3">
        <v>182</v>
      </c>
      <c r="B183" s="3" t="s">
        <v>305</v>
      </c>
      <c r="C183" s="3" t="s">
        <v>306</v>
      </c>
    </row>
    <row r="184" ht="18.75" customHeight="1" spans="1:3">
      <c r="A184" s="3">
        <v>183</v>
      </c>
      <c r="B184" s="3" t="s">
        <v>307</v>
      </c>
      <c r="C184" s="3" t="s">
        <v>308</v>
      </c>
    </row>
    <row r="185" ht="18.75" customHeight="1" spans="1:3">
      <c r="A185" s="3">
        <v>184</v>
      </c>
      <c r="B185" s="3" t="s">
        <v>309</v>
      </c>
      <c r="C185" s="3" t="s">
        <v>310</v>
      </c>
    </row>
    <row r="186" ht="18.75" customHeight="1" spans="1:3">
      <c r="A186" s="3">
        <v>185</v>
      </c>
      <c r="B186" s="3" t="s">
        <v>311</v>
      </c>
      <c r="C186" s="3" t="s">
        <v>312</v>
      </c>
    </row>
    <row r="187" ht="18.75" customHeight="1" spans="1:3">
      <c r="A187" s="3">
        <v>186</v>
      </c>
      <c r="B187" s="3" t="s">
        <v>313</v>
      </c>
      <c r="C187" s="3" t="s">
        <v>314</v>
      </c>
    </row>
    <row r="188" ht="18.75" customHeight="1" spans="1:3">
      <c r="A188" s="3">
        <v>187</v>
      </c>
      <c r="B188" s="3" t="s">
        <v>315</v>
      </c>
      <c r="C188" s="3" t="s">
        <v>316</v>
      </c>
    </row>
    <row r="189" ht="18.75" customHeight="1" spans="1:3">
      <c r="A189" s="3">
        <v>188</v>
      </c>
      <c r="B189" s="3" t="s">
        <v>317</v>
      </c>
      <c r="C189" s="3" t="s">
        <v>318</v>
      </c>
    </row>
    <row r="190" ht="18.75" customHeight="1" spans="1:3">
      <c r="A190" s="3">
        <v>189</v>
      </c>
      <c r="B190" s="3" t="s">
        <v>319</v>
      </c>
      <c r="C190" s="3" t="s">
        <v>320</v>
      </c>
    </row>
    <row r="191" ht="18.75" customHeight="1" spans="1:3">
      <c r="A191" s="3">
        <v>190</v>
      </c>
      <c r="B191" s="3" t="s">
        <v>321</v>
      </c>
      <c r="C191" s="3" t="s">
        <v>322</v>
      </c>
    </row>
    <row r="192" ht="18.75" customHeight="1" spans="1:3">
      <c r="A192" s="3">
        <v>191</v>
      </c>
      <c r="B192" s="3" t="s">
        <v>323</v>
      </c>
      <c r="C192" s="3" t="s">
        <v>324</v>
      </c>
    </row>
    <row r="193" ht="18.75" customHeight="1" spans="1:3">
      <c r="A193" s="3">
        <v>192</v>
      </c>
      <c r="B193" s="3" t="s">
        <v>325</v>
      </c>
      <c r="C193" s="3" t="str">
        <f>_xlfn.CONCAT("91110302MA01CLHL03")</f>
        <v>91110302MA01CLHL03</v>
      </c>
    </row>
    <row r="194" ht="18.75" customHeight="1" spans="1:3">
      <c r="A194" s="3">
        <v>193</v>
      </c>
      <c r="B194" s="3" t="s">
        <v>326</v>
      </c>
      <c r="C194" s="3" t="str">
        <f>_xlfn.CONCAT("91110108MA018R0Q81")</f>
        <v>91110108MA018R0Q81</v>
      </c>
    </row>
    <row r="195" ht="18.75" customHeight="1" spans="1:3">
      <c r="A195" s="3">
        <v>194</v>
      </c>
      <c r="B195" s="3" t="s">
        <v>327</v>
      </c>
      <c r="C195" s="3" t="str">
        <f>_xlfn.CONCAT("911101127877693819")</f>
        <v>911101127877693819</v>
      </c>
    </row>
    <row r="196" ht="18.75" customHeight="1" spans="1:3">
      <c r="A196" s="3">
        <v>195</v>
      </c>
      <c r="B196" s="3" t="s">
        <v>328</v>
      </c>
      <c r="C196" s="3" t="str">
        <f>_xlfn.CONCAT("91110302MA003F9445")</f>
        <v>91110302MA003F9445</v>
      </c>
    </row>
    <row r="197" ht="18.75" customHeight="1" spans="1:3">
      <c r="A197" s="3">
        <v>196</v>
      </c>
      <c r="B197" s="3" t="s">
        <v>329</v>
      </c>
      <c r="C197" s="3" t="s">
        <v>330</v>
      </c>
    </row>
    <row r="198" ht="18.75" customHeight="1" spans="1:3">
      <c r="A198" s="3">
        <v>197</v>
      </c>
      <c r="B198" s="3" t="s">
        <v>331</v>
      </c>
      <c r="C198" s="3" t="s">
        <v>332</v>
      </c>
    </row>
    <row r="199" ht="18.75" customHeight="1" spans="1:3">
      <c r="A199" s="3">
        <v>198</v>
      </c>
      <c r="B199" s="3" t="s">
        <v>333</v>
      </c>
      <c r="C199" s="3" t="s">
        <v>334</v>
      </c>
    </row>
    <row r="200" ht="18.75" customHeight="1" spans="1:3">
      <c r="A200" s="3">
        <v>199</v>
      </c>
      <c r="B200" s="3" t="s">
        <v>335</v>
      </c>
      <c r="C200" s="3" t="s">
        <v>336</v>
      </c>
    </row>
    <row r="201" ht="18.75" customHeight="1" spans="1:3">
      <c r="A201" s="3">
        <v>200</v>
      </c>
      <c r="B201" s="3" t="s">
        <v>337</v>
      </c>
      <c r="C201" s="3" t="s">
        <v>338</v>
      </c>
    </row>
    <row r="202" ht="18.75" customHeight="1" spans="1:3">
      <c r="A202" s="3">
        <v>201</v>
      </c>
      <c r="B202" s="3" t="s">
        <v>339</v>
      </c>
      <c r="C202" s="3" t="s">
        <v>340</v>
      </c>
    </row>
    <row r="203" ht="18.75" customHeight="1" spans="1:3">
      <c r="A203" s="3">
        <v>202</v>
      </c>
      <c r="B203" s="3" t="s">
        <v>341</v>
      </c>
      <c r="C203" s="3" t="s">
        <v>342</v>
      </c>
    </row>
    <row r="204" ht="18.75" customHeight="1" spans="1:3">
      <c r="A204" s="3">
        <v>203</v>
      </c>
      <c r="B204" s="3" t="s">
        <v>343</v>
      </c>
      <c r="C204" s="3" t="s">
        <v>344</v>
      </c>
    </row>
    <row r="205" ht="18.75" customHeight="1" spans="1:3">
      <c r="A205" s="3">
        <v>204</v>
      </c>
      <c r="B205" s="3" t="s">
        <v>345</v>
      </c>
      <c r="C205" s="3" t="s">
        <v>346</v>
      </c>
    </row>
    <row r="206" ht="18.75" customHeight="1" spans="1:3">
      <c r="A206" s="3">
        <v>205</v>
      </c>
      <c r="B206" s="3" t="s">
        <v>347</v>
      </c>
      <c r="C206" s="3" t="s">
        <v>348</v>
      </c>
    </row>
    <row r="207" ht="18.75" customHeight="1" spans="1:3">
      <c r="A207" s="3">
        <v>206</v>
      </c>
      <c r="B207" s="3" t="s">
        <v>349</v>
      </c>
      <c r="C207" s="3" t="s">
        <v>350</v>
      </c>
    </row>
    <row r="208" ht="18.75" customHeight="1" spans="1:3">
      <c r="A208" s="3">
        <v>207</v>
      </c>
      <c r="B208" s="3" t="s">
        <v>351</v>
      </c>
      <c r="C208" s="3" t="str">
        <f>_xlfn.CONCAT("911103026337763199")</f>
        <v>911103026337763199</v>
      </c>
    </row>
    <row r="209" ht="18.75" customHeight="1" spans="1:3">
      <c r="A209" s="3">
        <v>208</v>
      </c>
      <c r="B209" s="3" t="s">
        <v>352</v>
      </c>
      <c r="C209" s="3" t="s">
        <v>353</v>
      </c>
    </row>
    <row r="210" ht="18.75" customHeight="1" spans="1:3">
      <c r="A210" s="3">
        <v>209</v>
      </c>
      <c r="B210" s="3" t="s">
        <v>354</v>
      </c>
      <c r="C210" s="3" t="s">
        <v>355</v>
      </c>
    </row>
    <row r="211" ht="18.75" customHeight="1" spans="1:3">
      <c r="A211" s="3">
        <v>210</v>
      </c>
      <c r="B211" s="3" t="s">
        <v>356</v>
      </c>
      <c r="C211" s="3" t="s">
        <v>357</v>
      </c>
    </row>
    <row r="212" ht="18.75" customHeight="1" spans="1:3">
      <c r="A212" s="3">
        <v>211</v>
      </c>
      <c r="B212" s="3" t="s">
        <v>358</v>
      </c>
      <c r="C212" s="3" t="s">
        <v>359</v>
      </c>
    </row>
    <row r="213" ht="18.75" customHeight="1" spans="1:3">
      <c r="A213" s="3">
        <v>212</v>
      </c>
      <c r="B213" s="3" t="s">
        <v>360</v>
      </c>
      <c r="C213" s="3" t="s">
        <v>361</v>
      </c>
    </row>
    <row r="214" ht="18.75" customHeight="1" spans="1:3">
      <c r="A214" s="3">
        <v>213</v>
      </c>
      <c r="B214" s="3" t="s">
        <v>362</v>
      </c>
      <c r="C214" s="3" t="str">
        <f>_xlfn.CONCAT("911103025712008236")</f>
        <v>911103025712008236</v>
      </c>
    </row>
    <row r="215" ht="18.75" customHeight="1" spans="1:3">
      <c r="A215" s="3">
        <v>214</v>
      </c>
      <c r="B215" s="3" t="s">
        <v>363</v>
      </c>
      <c r="C215" s="3" t="str">
        <f>_xlfn.CONCAT("91110105MA00CDLT92")</f>
        <v>91110105MA00CDLT92</v>
      </c>
    </row>
    <row r="216" ht="18.75" customHeight="1" spans="1:3">
      <c r="A216" s="3">
        <v>215</v>
      </c>
      <c r="B216" s="3" t="s">
        <v>364</v>
      </c>
      <c r="C216" s="3" t="s">
        <v>365</v>
      </c>
    </row>
    <row r="217" ht="18.75" customHeight="1" spans="1:3">
      <c r="A217" s="3">
        <v>216</v>
      </c>
      <c r="B217" s="3" t="s">
        <v>366</v>
      </c>
      <c r="C217" s="3" t="s">
        <v>367</v>
      </c>
    </row>
    <row r="218" ht="18.75" customHeight="1" spans="1:3">
      <c r="A218" s="3">
        <v>217</v>
      </c>
      <c r="B218" s="3" t="s">
        <v>368</v>
      </c>
      <c r="C218" s="3" t="str">
        <f>_xlfn.CONCAT("91110302MA01CR2Y85")</f>
        <v>91110302MA01CR2Y85</v>
      </c>
    </row>
    <row r="219" ht="18.75" customHeight="1" spans="1:3">
      <c r="A219" s="3">
        <v>218</v>
      </c>
      <c r="B219" s="3" t="s">
        <v>369</v>
      </c>
      <c r="C219" s="3" t="str">
        <f>_xlfn.CONCAT("911101157002948982")</f>
        <v>911101157002948982</v>
      </c>
    </row>
    <row r="220" ht="18.75" customHeight="1" spans="1:3">
      <c r="A220" s="3">
        <v>219</v>
      </c>
      <c r="B220" s="3" t="s">
        <v>370</v>
      </c>
      <c r="C220" s="3" t="str">
        <f>_xlfn.CONCAT("911101057001407849")</f>
        <v>911101057001407849</v>
      </c>
    </row>
    <row r="221" ht="18.75" customHeight="1" spans="1:3">
      <c r="A221" s="3">
        <v>220</v>
      </c>
      <c r="B221" s="3" t="s">
        <v>371</v>
      </c>
      <c r="C221" s="3" t="s">
        <v>372</v>
      </c>
    </row>
    <row r="222" ht="18.75" customHeight="1" spans="1:3">
      <c r="A222" s="3">
        <v>221</v>
      </c>
      <c r="B222" s="3" t="s">
        <v>373</v>
      </c>
      <c r="C222" s="3" t="s">
        <v>374</v>
      </c>
    </row>
    <row r="223" ht="18.75" customHeight="1" spans="1:3">
      <c r="A223" s="3">
        <v>222</v>
      </c>
      <c r="B223" s="3" t="s">
        <v>375</v>
      </c>
      <c r="C223" s="3" t="s">
        <v>376</v>
      </c>
    </row>
    <row r="224" ht="18.75" customHeight="1" spans="1:3">
      <c r="A224" s="3">
        <v>223</v>
      </c>
      <c r="B224" s="3" t="s">
        <v>377</v>
      </c>
      <c r="C224" s="3" t="s">
        <v>378</v>
      </c>
    </row>
    <row r="225" ht="18.75" customHeight="1" spans="1:3">
      <c r="A225" s="3">
        <v>224</v>
      </c>
      <c r="B225" s="3" t="s">
        <v>379</v>
      </c>
      <c r="C225" s="3" t="s">
        <v>380</v>
      </c>
    </row>
    <row r="226" ht="18.75" customHeight="1" spans="1:3">
      <c r="A226" s="3">
        <v>225</v>
      </c>
      <c r="B226" s="3" t="s">
        <v>381</v>
      </c>
      <c r="C226" s="3" t="s">
        <v>382</v>
      </c>
    </row>
    <row r="227" ht="18.75" customHeight="1" spans="1:3">
      <c r="A227" s="3">
        <v>226</v>
      </c>
      <c r="B227" s="3" t="s">
        <v>383</v>
      </c>
      <c r="C227" s="3" t="s">
        <v>384</v>
      </c>
    </row>
    <row r="228" ht="18.75" customHeight="1" spans="1:3">
      <c r="A228" s="3">
        <v>227</v>
      </c>
      <c r="B228" s="3" t="s">
        <v>385</v>
      </c>
      <c r="C228" s="3" t="s">
        <v>386</v>
      </c>
    </row>
    <row r="229" ht="18.75" customHeight="1" spans="1:3">
      <c r="A229" s="3">
        <v>228</v>
      </c>
      <c r="B229" s="3" t="s">
        <v>387</v>
      </c>
      <c r="C229" s="3" t="s">
        <v>388</v>
      </c>
    </row>
    <row r="230" ht="18.75" customHeight="1" spans="1:3">
      <c r="A230" s="3">
        <v>229</v>
      </c>
      <c r="B230" s="3" t="s">
        <v>389</v>
      </c>
      <c r="C230" s="3" t="s">
        <v>390</v>
      </c>
    </row>
    <row r="231" ht="18.75" customHeight="1" spans="1:3">
      <c r="A231" s="3">
        <v>230</v>
      </c>
      <c r="B231" s="3" t="s">
        <v>391</v>
      </c>
      <c r="C231" s="3" t="str">
        <f>_xlfn.CONCAT("911101158028699121")</f>
        <v>911101158028699121</v>
      </c>
    </row>
    <row r="232" ht="18.75" customHeight="1" spans="1:3">
      <c r="A232" s="3">
        <v>231</v>
      </c>
      <c r="B232" s="3" t="s">
        <v>392</v>
      </c>
      <c r="C232" s="3" t="str">
        <f>_xlfn.CONCAT("911101120573307564")</f>
        <v>911101120573307564</v>
      </c>
    </row>
    <row r="233" ht="18.75" customHeight="1" spans="1:3">
      <c r="A233" s="3">
        <v>232</v>
      </c>
      <c r="B233" s="3" t="s">
        <v>393</v>
      </c>
      <c r="C233" s="3" t="s">
        <v>394</v>
      </c>
    </row>
    <row r="234" ht="18.75" customHeight="1" spans="1:3">
      <c r="A234" s="3">
        <v>233</v>
      </c>
      <c r="B234" s="3" t="s">
        <v>395</v>
      </c>
      <c r="C234" s="3" t="s">
        <v>396</v>
      </c>
    </row>
    <row r="235" ht="18.75" customHeight="1" spans="1:3">
      <c r="A235" s="3">
        <v>234</v>
      </c>
      <c r="B235" s="3" t="s">
        <v>397</v>
      </c>
      <c r="C235" s="3" t="str">
        <f>_xlfn.CONCAT("91110106MA001Q5F87")</f>
        <v>91110106MA001Q5F87</v>
      </c>
    </row>
    <row r="236" ht="18.75" customHeight="1" spans="1:3">
      <c r="A236" s="3">
        <v>235</v>
      </c>
      <c r="B236" s="3" t="s">
        <v>398</v>
      </c>
      <c r="C236" s="3" t="s">
        <v>399</v>
      </c>
    </row>
    <row r="237" ht="18.75" customHeight="1" spans="1:3">
      <c r="A237" s="3">
        <v>236</v>
      </c>
      <c r="B237" s="3" t="s">
        <v>400</v>
      </c>
      <c r="C237" s="3" t="str">
        <f>_xlfn.CONCAT("911101145877304820")</f>
        <v>911101145877304820</v>
      </c>
    </row>
    <row r="238" ht="18.75" customHeight="1" spans="1:3">
      <c r="A238" s="3">
        <v>237</v>
      </c>
      <c r="B238" s="3" t="s">
        <v>401</v>
      </c>
      <c r="C238" s="3" t="s">
        <v>402</v>
      </c>
    </row>
    <row r="239" ht="18.75" customHeight="1" spans="1:3">
      <c r="A239" s="3">
        <v>238</v>
      </c>
      <c r="B239" s="3" t="s">
        <v>403</v>
      </c>
      <c r="C239" s="3" t="s">
        <v>404</v>
      </c>
    </row>
    <row r="240" ht="18.75" customHeight="1" spans="1:3">
      <c r="A240" s="3">
        <v>239</v>
      </c>
      <c r="B240" s="3" t="s">
        <v>405</v>
      </c>
      <c r="C240" s="3" t="s">
        <v>406</v>
      </c>
    </row>
    <row r="241" ht="18.75" customHeight="1" spans="1:3">
      <c r="A241" s="3">
        <v>240</v>
      </c>
      <c r="B241" s="3" t="s">
        <v>407</v>
      </c>
      <c r="C241" s="3" t="s">
        <v>408</v>
      </c>
    </row>
    <row r="242" ht="18.75" customHeight="1" spans="1:3">
      <c r="A242" s="3">
        <v>241</v>
      </c>
      <c r="B242" s="3" t="s">
        <v>409</v>
      </c>
      <c r="C242" s="3" t="s">
        <v>410</v>
      </c>
    </row>
    <row r="243" ht="18.75" customHeight="1" spans="1:3">
      <c r="A243" s="3">
        <v>242</v>
      </c>
      <c r="B243" s="3" t="s">
        <v>411</v>
      </c>
      <c r="C243" s="3" t="s">
        <v>412</v>
      </c>
    </row>
    <row r="244" ht="18.75" customHeight="1" spans="1:3">
      <c r="A244" s="3">
        <v>243</v>
      </c>
      <c r="B244" s="3" t="s">
        <v>413</v>
      </c>
      <c r="C244" s="3" t="s">
        <v>414</v>
      </c>
    </row>
    <row r="245" ht="18.75" customHeight="1" spans="1:3">
      <c r="A245" s="3">
        <v>244</v>
      </c>
      <c r="B245" s="3" t="s">
        <v>415</v>
      </c>
      <c r="C245" s="3" t="str">
        <f>_xlfn.CONCAT("911101021011011341")</f>
        <v>911101021011011341</v>
      </c>
    </row>
    <row r="246" ht="18.75" customHeight="1" spans="1:3">
      <c r="A246" s="3">
        <v>245</v>
      </c>
      <c r="B246" s="3" t="s">
        <v>416</v>
      </c>
      <c r="C246" s="3" t="str">
        <f>_xlfn.CONCAT("91110302MA00B3QP58")</f>
        <v>91110302MA00B3QP58</v>
      </c>
    </row>
    <row r="247" ht="18.75" customHeight="1" spans="1:3">
      <c r="A247" s="3">
        <v>246</v>
      </c>
      <c r="B247" s="3" t="s">
        <v>417</v>
      </c>
      <c r="C247" s="3" t="s">
        <v>418</v>
      </c>
    </row>
    <row r="248" ht="18.75" customHeight="1" spans="1:3">
      <c r="A248" s="3">
        <v>247</v>
      </c>
      <c r="B248" s="3" t="s">
        <v>419</v>
      </c>
      <c r="C248" s="3" t="s">
        <v>420</v>
      </c>
    </row>
    <row r="249" ht="18.75" customHeight="1" spans="1:3">
      <c r="A249" s="3">
        <v>248</v>
      </c>
      <c r="B249" s="3" t="s">
        <v>421</v>
      </c>
      <c r="C249" s="3" t="str">
        <f>_xlfn.CONCAT("911101050592314876")</f>
        <v>911101050592314876</v>
      </c>
    </row>
    <row r="250" ht="18.75" customHeight="1" spans="1:3">
      <c r="A250" s="3">
        <v>249</v>
      </c>
      <c r="B250" s="3" t="s">
        <v>422</v>
      </c>
      <c r="C250" s="3" t="str">
        <f>_xlfn.CONCAT("9111010769082871X0")</f>
        <v>9111010769082871X0</v>
      </c>
    </row>
    <row r="251" ht="18.75" customHeight="1" spans="1:3">
      <c r="A251" s="3">
        <v>250</v>
      </c>
      <c r="B251" s="3" t="s">
        <v>423</v>
      </c>
      <c r="C251" s="3" t="s">
        <v>424</v>
      </c>
    </row>
    <row r="252" ht="18.75" customHeight="1" spans="1:3">
      <c r="A252" s="3">
        <v>251</v>
      </c>
      <c r="B252" s="3" t="s">
        <v>425</v>
      </c>
      <c r="C252" s="3" t="s">
        <v>426</v>
      </c>
    </row>
    <row r="253" ht="18.75" customHeight="1" spans="1:3">
      <c r="A253" s="3">
        <v>252</v>
      </c>
      <c r="B253" s="3" t="s">
        <v>427</v>
      </c>
      <c r="C253" s="3" t="s">
        <v>428</v>
      </c>
    </row>
    <row r="254" ht="18.75" customHeight="1" spans="1:3">
      <c r="A254" s="3">
        <v>253</v>
      </c>
      <c r="B254" s="3" t="s">
        <v>429</v>
      </c>
      <c r="C254" s="3" t="s">
        <v>430</v>
      </c>
    </row>
    <row r="255" ht="18.75" customHeight="1" spans="1:3">
      <c r="A255" s="3">
        <v>254</v>
      </c>
      <c r="B255" s="3" t="s">
        <v>431</v>
      </c>
      <c r="C255" s="3" t="s">
        <v>432</v>
      </c>
    </row>
    <row r="256" ht="18.75" customHeight="1" spans="1:3">
      <c r="A256" s="3">
        <v>255</v>
      </c>
      <c r="B256" s="3" t="s">
        <v>433</v>
      </c>
      <c r="C256" s="3" t="str">
        <f>_xlfn.CONCAT("911101123443056418")</f>
        <v>911101123443056418</v>
      </c>
    </row>
    <row r="257" ht="18.75" customHeight="1" spans="1:3">
      <c r="A257" s="3">
        <v>256</v>
      </c>
      <c r="B257" s="3" t="s">
        <v>434</v>
      </c>
      <c r="C257" s="3" t="s">
        <v>435</v>
      </c>
    </row>
    <row r="258" ht="18.75" customHeight="1" spans="1:3">
      <c r="A258" s="3">
        <v>257</v>
      </c>
      <c r="B258" s="3" t="s">
        <v>436</v>
      </c>
      <c r="C258" s="3" t="s">
        <v>437</v>
      </c>
    </row>
    <row r="259" ht="18.75" customHeight="1" spans="1:3">
      <c r="A259" s="3">
        <v>258</v>
      </c>
      <c r="B259" s="3" t="s">
        <v>438</v>
      </c>
      <c r="C259" s="3" t="s">
        <v>439</v>
      </c>
    </row>
    <row r="260" ht="18.75" customHeight="1" spans="1:3">
      <c r="A260" s="3">
        <v>259</v>
      </c>
      <c r="B260" s="3" t="s">
        <v>440</v>
      </c>
      <c r="C260" s="3" t="s">
        <v>441</v>
      </c>
    </row>
    <row r="261" ht="18.75" customHeight="1" spans="1:3">
      <c r="A261" s="3">
        <v>260</v>
      </c>
      <c r="B261" s="3" t="s">
        <v>442</v>
      </c>
      <c r="C261" s="3" t="str">
        <f>_xlfn.CONCAT("91110112MA01BKF675")</f>
        <v>91110112MA01BKF675</v>
      </c>
    </row>
    <row r="262" ht="18.75" customHeight="1" spans="1:3">
      <c r="A262" s="3">
        <v>261</v>
      </c>
      <c r="B262" s="3" t="s">
        <v>443</v>
      </c>
      <c r="C262" s="3" t="s">
        <v>444</v>
      </c>
    </row>
    <row r="263" ht="18.75" customHeight="1" spans="1:3">
      <c r="A263" s="3">
        <v>262</v>
      </c>
      <c r="B263" s="3" t="s">
        <v>445</v>
      </c>
      <c r="C263" s="3" t="str">
        <f>_xlfn.CONCAT("911101056336530445")</f>
        <v>911101056336530445</v>
      </c>
    </row>
    <row r="264" ht="18.75" customHeight="1" spans="1:3">
      <c r="A264" s="3">
        <v>263</v>
      </c>
      <c r="B264" s="3" t="s">
        <v>446</v>
      </c>
      <c r="C264" s="3" t="s">
        <v>447</v>
      </c>
    </row>
    <row r="265" ht="18.75" customHeight="1" spans="1:3">
      <c r="A265" s="3">
        <v>264</v>
      </c>
      <c r="B265" s="3" t="s">
        <v>448</v>
      </c>
      <c r="C265" s="3" t="s">
        <v>449</v>
      </c>
    </row>
    <row r="266" ht="18.75" customHeight="1" spans="1:3">
      <c r="A266" s="3">
        <v>265</v>
      </c>
      <c r="B266" s="3" t="s">
        <v>450</v>
      </c>
      <c r="C266" s="3" t="s">
        <v>451</v>
      </c>
    </row>
    <row r="267" ht="18.75" customHeight="1" spans="1:3">
      <c r="A267" s="3">
        <v>266</v>
      </c>
      <c r="B267" s="3" t="s">
        <v>452</v>
      </c>
      <c r="C267" s="3" t="s">
        <v>453</v>
      </c>
    </row>
    <row r="268" ht="18.75" customHeight="1" spans="1:3">
      <c r="A268" s="3">
        <v>267</v>
      </c>
      <c r="B268" s="3" t="s">
        <v>454</v>
      </c>
      <c r="C268" s="3" t="s">
        <v>455</v>
      </c>
    </row>
    <row r="269" ht="18.75" customHeight="1" spans="1:3">
      <c r="A269" s="3">
        <v>268</v>
      </c>
      <c r="B269" s="3" t="s">
        <v>456</v>
      </c>
      <c r="C269" s="3" t="s">
        <v>457</v>
      </c>
    </row>
    <row r="270" ht="18.75" customHeight="1" spans="1:3">
      <c r="A270" s="3">
        <v>269</v>
      </c>
      <c r="B270" s="3" t="s">
        <v>458</v>
      </c>
      <c r="C270" s="3" t="str">
        <f>_xlfn.CONCAT("91110101MA0041L992")</f>
        <v>91110101MA0041L992</v>
      </c>
    </row>
    <row r="271" ht="18.75" customHeight="1" spans="1:3">
      <c r="A271" s="3">
        <v>270</v>
      </c>
      <c r="B271" s="3" t="s">
        <v>459</v>
      </c>
      <c r="C271" s="3" t="s">
        <v>460</v>
      </c>
    </row>
    <row r="272" ht="18.75" customHeight="1" spans="1:3">
      <c r="A272" s="3">
        <v>271</v>
      </c>
      <c r="B272" s="3" t="s">
        <v>461</v>
      </c>
      <c r="C272" s="3" t="s">
        <v>462</v>
      </c>
    </row>
    <row r="273" ht="18.75" customHeight="1" spans="1:3">
      <c r="A273" s="3">
        <v>272</v>
      </c>
      <c r="B273" s="3" t="s">
        <v>463</v>
      </c>
      <c r="C273" s="3" t="str">
        <f>_xlfn.CONCAT("9111011276848361X8")</f>
        <v>9111011276848361X8</v>
      </c>
    </row>
    <row r="274" ht="18.75" customHeight="1" spans="1:3">
      <c r="A274" s="3">
        <v>273</v>
      </c>
      <c r="B274" s="3" t="s">
        <v>464</v>
      </c>
      <c r="C274" s="3" t="s">
        <v>465</v>
      </c>
    </row>
    <row r="275" ht="18.75" customHeight="1" spans="1:3">
      <c r="A275" s="3">
        <v>274</v>
      </c>
      <c r="B275" s="3" t="s">
        <v>466</v>
      </c>
      <c r="C275" s="3" t="s">
        <v>467</v>
      </c>
    </row>
    <row r="276" ht="18.75" customHeight="1" spans="1:3">
      <c r="A276" s="3">
        <v>275</v>
      </c>
      <c r="B276" s="3" t="s">
        <v>468</v>
      </c>
      <c r="C276" s="3" t="str">
        <f>_xlfn.CONCAT("911103026787521426")</f>
        <v>911103026787521426</v>
      </c>
    </row>
    <row r="277" ht="18.75" customHeight="1" spans="1:3">
      <c r="A277" s="3">
        <v>276</v>
      </c>
      <c r="B277" s="3" t="s">
        <v>469</v>
      </c>
      <c r="C277" s="3" t="s">
        <v>470</v>
      </c>
    </row>
    <row r="278" ht="18.75" customHeight="1" spans="1:3">
      <c r="A278" s="3">
        <v>277</v>
      </c>
      <c r="B278" s="3" t="s">
        <v>471</v>
      </c>
      <c r="C278" s="3" t="s">
        <v>472</v>
      </c>
    </row>
    <row r="279" ht="18.75" customHeight="1" spans="1:3">
      <c r="A279" s="3">
        <v>278</v>
      </c>
      <c r="B279" s="3" t="s">
        <v>473</v>
      </c>
      <c r="C279" s="3" t="s">
        <v>474</v>
      </c>
    </row>
    <row r="280" ht="18.75" customHeight="1" spans="1:3">
      <c r="A280" s="3">
        <v>279</v>
      </c>
      <c r="B280" s="3" t="s">
        <v>475</v>
      </c>
      <c r="C280" s="3" t="s">
        <v>476</v>
      </c>
    </row>
    <row r="281" ht="18.75" customHeight="1" spans="1:3">
      <c r="A281" s="3">
        <v>280</v>
      </c>
      <c r="B281" s="3" t="s">
        <v>477</v>
      </c>
      <c r="C281" s="3" t="str">
        <f>_xlfn.CONCAT("911102283303796748")</f>
        <v>911102283303796748</v>
      </c>
    </row>
    <row r="282" ht="18.75" customHeight="1" spans="1:3">
      <c r="A282" s="3">
        <v>281</v>
      </c>
      <c r="B282" s="3" t="s">
        <v>478</v>
      </c>
      <c r="C282" s="3" t="s">
        <v>479</v>
      </c>
    </row>
    <row r="283" ht="18.75" customHeight="1" spans="1:3">
      <c r="A283" s="3">
        <v>282</v>
      </c>
      <c r="B283" s="3" t="s">
        <v>480</v>
      </c>
      <c r="C283" s="3" t="s">
        <v>481</v>
      </c>
    </row>
    <row r="284" ht="18.75" customHeight="1" spans="1:3">
      <c r="A284" s="3">
        <v>283</v>
      </c>
      <c r="B284" s="3" t="s">
        <v>482</v>
      </c>
      <c r="C284" s="3" t="s">
        <v>483</v>
      </c>
    </row>
    <row r="285" ht="18.75" customHeight="1" spans="1:3">
      <c r="A285" s="3">
        <v>284</v>
      </c>
      <c r="B285" s="3" t="s">
        <v>484</v>
      </c>
      <c r="C285" s="3" t="s">
        <v>485</v>
      </c>
    </row>
    <row r="286" ht="18.75" customHeight="1" spans="1:3">
      <c r="A286" s="3">
        <v>285</v>
      </c>
      <c r="B286" s="3" t="s">
        <v>486</v>
      </c>
      <c r="C286" s="3" t="s">
        <v>487</v>
      </c>
    </row>
    <row r="287" ht="18.75" customHeight="1" spans="1:3">
      <c r="A287" s="3">
        <v>286</v>
      </c>
      <c r="B287" s="3" t="s">
        <v>488</v>
      </c>
      <c r="C287" s="3" t="s">
        <v>489</v>
      </c>
    </row>
    <row r="288" ht="18.75" customHeight="1" spans="1:3">
      <c r="A288" s="3">
        <v>287</v>
      </c>
      <c r="B288" s="3" t="s">
        <v>490</v>
      </c>
      <c r="C288" s="3" t="s">
        <v>491</v>
      </c>
    </row>
    <row r="289" ht="18.75" customHeight="1" spans="1:3">
      <c r="A289" s="3">
        <v>288</v>
      </c>
      <c r="B289" s="3" t="s">
        <v>492</v>
      </c>
      <c r="C289" s="3" t="str">
        <f>_xlfn.CONCAT("91110302MA01D3F026")</f>
        <v>91110302MA01D3F026</v>
      </c>
    </row>
    <row r="290" ht="18.75" customHeight="1" spans="1:3">
      <c r="A290" s="3">
        <v>289</v>
      </c>
      <c r="B290" s="3" t="s">
        <v>493</v>
      </c>
      <c r="C290" s="3" t="s">
        <v>494</v>
      </c>
    </row>
    <row r="291" ht="18.75" customHeight="1" spans="1:3">
      <c r="A291" s="3">
        <v>290</v>
      </c>
      <c r="B291" s="3" t="s">
        <v>495</v>
      </c>
      <c r="C291" s="3" t="s">
        <v>496</v>
      </c>
    </row>
    <row r="292" ht="18.75" customHeight="1" spans="1:3">
      <c r="A292" s="3">
        <v>291</v>
      </c>
      <c r="B292" s="3" t="s">
        <v>497</v>
      </c>
      <c r="C292" s="3" t="s">
        <v>498</v>
      </c>
    </row>
    <row r="293" ht="18.75" customHeight="1" spans="1:3">
      <c r="A293" s="3">
        <v>292</v>
      </c>
      <c r="B293" s="3" t="s">
        <v>499</v>
      </c>
      <c r="C293" s="3" t="s">
        <v>500</v>
      </c>
    </row>
    <row r="294" ht="18.75" customHeight="1" spans="1:3">
      <c r="A294" s="3">
        <v>293</v>
      </c>
      <c r="B294" s="3" t="s">
        <v>501</v>
      </c>
      <c r="C294" s="3" t="str">
        <f>_xlfn.CONCAT("91110302MA006DJQ95")</f>
        <v>91110302MA006DJQ95</v>
      </c>
    </row>
    <row r="295" ht="18.75" customHeight="1" spans="1:3">
      <c r="A295" s="3">
        <v>294</v>
      </c>
      <c r="B295" s="3" t="s">
        <v>502</v>
      </c>
      <c r="C295" s="3" t="s">
        <v>503</v>
      </c>
    </row>
    <row r="296" ht="18.75" customHeight="1" spans="1:3">
      <c r="A296" s="3">
        <v>295</v>
      </c>
      <c r="B296" s="3" t="s">
        <v>504</v>
      </c>
      <c r="C296" s="3" t="s">
        <v>505</v>
      </c>
    </row>
    <row r="297" ht="18.75" customHeight="1" spans="1:3">
      <c r="A297" s="3">
        <v>296</v>
      </c>
      <c r="B297" s="3" t="s">
        <v>506</v>
      </c>
      <c r="C297" s="3" t="str">
        <f>_xlfn.CONCAT("911101087351150953")</f>
        <v>911101087351150953</v>
      </c>
    </row>
    <row r="298" ht="18.75" customHeight="1" spans="1:3">
      <c r="A298" s="3">
        <v>297</v>
      </c>
      <c r="B298" s="3" t="s">
        <v>507</v>
      </c>
      <c r="C298" s="3" t="s">
        <v>508</v>
      </c>
    </row>
    <row r="299" ht="18.75" customHeight="1" spans="1:3">
      <c r="A299" s="3">
        <v>298</v>
      </c>
      <c r="B299" s="3" t="s">
        <v>509</v>
      </c>
      <c r="C299" s="3" t="s">
        <v>510</v>
      </c>
    </row>
    <row r="300" ht="18.75" customHeight="1" spans="1:3">
      <c r="A300" s="3">
        <v>299</v>
      </c>
      <c r="B300" s="3" t="s">
        <v>511</v>
      </c>
      <c r="C300" s="3" t="s">
        <v>512</v>
      </c>
    </row>
    <row r="301" ht="18.75" customHeight="1" spans="1:3">
      <c r="A301" s="3">
        <v>300</v>
      </c>
      <c r="B301" s="3" t="s">
        <v>513</v>
      </c>
      <c r="C301" s="3" t="str">
        <f>_xlfn.CONCAT("911101123579313856")</f>
        <v>911101123579313856</v>
      </c>
    </row>
    <row r="302" ht="18.75" customHeight="1" spans="1:3">
      <c r="A302" s="3">
        <v>301</v>
      </c>
      <c r="B302" s="3" t="s">
        <v>514</v>
      </c>
      <c r="C302" s="3" t="s">
        <v>515</v>
      </c>
    </row>
    <row r="303" ht="18.75" customHeight="1" spans="1:3">
      <c r="A303" s="3">
        <v>302</v>
      </c>
      <c r="B303" s="3" t="s">
        <v>516</v>
      </c>
      <c r="C303" s="3" t="str">
        <f>_xlfn.CONCAT("91110114MA04BK2AX8")</f>
        <v>91110114MA04BK2AX8</v>
      </c>
    </row>
    <row r="304" ht="18.75" customHeight="1" spans="1:3">
      <c r="A304" s="3">
        <v>303</v>
      </c>
      <c r="B304" s="3" t="s">
        <v>517</v>
      </c>
      <c r="C304" s="3" t="s">
        <v>518</v>
      </c>
    </row>
    <row r="305" ht="18.75" customHeight="1" spans="1:3">
      <c r="A305" s="3">
        <v>304</v>
      </c>
      <c r="B305" s="3" t="s">
        <v>519</v>
      </c>
      <c r="C305" s="3" t="s">
        <v>520</v>
      </c>
    </row>
    <row r="306" ht="18.75" customHeight="1" spans="1:3">
      <c r="A306" s="3">
        <v>305</v>
      </c>
      <c r="B306" s="3" t="s">
        <v>521</v>
      </c>
      <c r="C306" s="3" t="s">
        <v>522</v>
      </c>
    </row>
    <row r="307" ht="18.75" customHeight="1" spans="1:3">
      <c r="A307" s="3">
        <v>306</v>
      </c>
      <c r="B307" s="3" t="s">
        <v>523</v>
      </c>
      <c r="C307" s="3" t="s">
        <v>524</v>
      </c>
    </row>
    <row r="308" ht="18.75" customHeight="1" spans="1:3">
      <c r="A308" s="3">
        <v>307</v>
      </c>
      <c r="B308" s="3" t="s">
        <v>525</v>
      </c>
      <c r="C308" s="3" t="str">
        <f>_xlfn.CONCAT("91110400MA04GJ9D38")</f>
        <v>91110400MA04GJ9D38</v>
      </c>
    </row>
    <row r="309" ht="18.75" customHeight="1" spans="1:3">
      <c r="A309" s="3">
        <v>308</v>
      </c>
      <c r="B309" s="3" t="s">
        <v>526</v>
      </c>
      <c r="C309" s="3" t="str">
        <f>_xlfn.CONCAT("91110400MA02MHT186")</f>
        <v>91110400MA02MHT186</v>
      </c>
    </row>
    <row r="310" ht="18.75" customHeight="1" spans="1:3">
      <c r="A310" s="3">
        <v>309</v>
      </c>
      <c r="B310" s="3" t="s">
        <v>527</v>
      </c>
      <c r="C310" s="3" t="str">
        <f>_xlfn.CONCAT("91110115MA00GQT778")</f>
        <v>91110115MA00GQT778</v>
      </c>
    </row>
    <row r="311" ht="18.75" customHeight="1" spans="1:3">
      <c r="A311" s="3">
        <v>310</v>
      </c>
      <c r="B311" s="3" t="s">
        <v>528</v>
      </c>
      <c r="C311" s="3" t="s">
        <v>529</v>
      </c>
    </row>
    <row r="312" ht="18.75" customHeight="1" spans="1:3">
      <c r="A312" s="3">
        <v>311</v>
      </c>
      <c r="B312" s="3" t="s">
        <v>530</v>
      </c>
      <c r="C312" s="3" t="s">
        <v>531</v>
      </c>
    </row>
    <row r="313" ht="18.75" customHeight="1" spans="1:3">
      <c r="A313" s="3">
        <v>312</v>
      </c>
      <c r="B313" s="3" t="s">
        <v>532</v>
      </c>
      <c r="C313" s="3" t="str">
        <f>_xlfn.CONCAT("911101123482752245")</f>
        <v>911101123482752245</v>
      </c>
    </row>
    <row r="314" ht="18.75" customHeight="1" spans="1:3">
      <c r="A314" s="3">
        <v>313</v>
      </c>
      <c r="B314" s="3" t="s">
        <v>533</v>
      </c>
      <c r="C314" s="3" t="s">
        <v>534</v>
      </c>
    </row>
    <row r="315" ht="18.75" customHeight="1" spans="1:3">
      <c r="A315" s="3">
        <v>314</v>
      </c>
      <c r="B315" s="3" t="s">
        <v>535</v>
      </c>
      <c r="C315" s="3" t="s">
        <v>536</v>
      </c>
    </row>
    <row r="316" ht="18.75" customHeight="1" spans="1:3">
      <c r="A316" s="3">
        <v>315</v>
      </c>
      <c r="B316" s="3" t="s">
        <v>537</v>
      </c>
      <c r="C316" s="3" t="str">
        <f>_xlfn.CONCAT("91110102MA01PTH445")</f>
        <v>91110102MA01PTH445</v>
      </c>
    </row>
    <row r="317" ht="18.75" customHeight="1" spans="1:3">
      <c r="A317" s="3">
        <v>316</v>
      </c>
      <c r="B317" s="3" t="s">
        <v>538</v>
      </c>
      <c r="C317" s="3" t="s">
        <v>539</v>
      </c>
    </row>
    <row r="318" ht="18.75" customHeight="1" spans="1:3">
      <c r="A318" s="3">
        <v>317</v>
      </c>
      <c r="B318" s="3" t="s">
        <v>540</v>
      </c>
      <c r="C318" s="3" t="s">
        <v>541</v>
      </c>
    </row>
    <row r="319" ht="18.75" customHeight="1" spans="1:3">
      <c r="A319" s="3">
        <v>318</v>
      </c>
      <c r="B319" s="3" t="s">
        <v>542</v>
      </c>
      <c r="C319" s="3" t="s">
        <v>543</v>
      </c>
    </row>
    <row r="320" ht="18.75" customHeight="1" spans="1:3">
      <c r="A320" s="3">
        <v>319</v>
      </c>
      <c r="B320" s="3" t="s">
        <v>544</v>
      </c>
      <c r="C320" s="3" t="str">
        <f>_xlfn.CONCAT("911101055514437991")</f>
        <v>911101055514437991</v>
      </c>
    </row>
    <row r="321" ht="18.75" customHeight="1" spans="1:3">
      <c r="A321" s="3">
        <v>320</v>
      </c>
      <c r="B321" s="3" t="s">
        <v>545</v>
      </c>
      <c r="C321" s="3" t="s">
        <v>546</v>
      </c>
    </row>
    <row r="322" ht="18.75" customHeight="1" spans="1:3">
      <c r="A322" s="3">
        <v>321</v>
      </c>
      <c r="B322" s="3" t="s">
        <v>547</v>
      </c>
      <c r="C322" s="3" t="str">
        <f>_xlfn.CONCAT("9111011605364562X7")</f>
        <v>9111011605364562X7</v>
      </c>
    </row>
    <row r="323" ht="18.75" customHeight="1" spans="1:3">
      <c r="A323" s="3">
        <v>322</v>
      </c>
      <c r="B323" s="3" t="s">
        <v>548</v>
      </c>
      <c r="C323" s="3" t="s">
        <v>549</v>
      </c>
    </row>
    <row r="324" ht="18.75" customHeight="1" spans="1:3">
      <c r="A324" s="3">
        <v>323</v>
      </c>
      <c r="B324" s="3" t="s">
        <v>550</v>
      </c>
      <c r="C324" s="3" t="s">
        <v>551</v>
      </c>
    </row>
    <row r="325" ht="18.75" customHeight="1" spans="1:3">
      <c r="A325" s="3">
        <v>324</v>
      </c>
      <c r="B325" s="3" t="s">
        <v>552</v>
      </c>
      <c r="C325" s="3" t="str">
        <f>_xlfn.CONCAT("911103026796247247")</f>
        <v>911103026796247247</v>
      </c>
    </row>
    <row r="326" ht="18.75" customHeight="1" spans="1:3">
      <c r="A326" s="3">
        <v>325</v>
      </c>
      <c r="B326" s="3" t="s">
        <v>553</v>
      </c>
      <c r="C326" s="3" t="str">
        <f>_xlfn.CONCAT("91110302MA01YFGM68")</f>
        <v>91110302MA01YFGM68</v>
      </c>
    </row>
    <row r="327" ht="18.75" customHeight="1" spans="1:3">
      <c r="A327" s="3">
        <v>326</v>
      </c>
      <c r="B327" s="3" t="s">
        <v>554</v>
      </c>
      <c r="C327" s="3" t="s">
        <v>555</v>
      </c>
    </row>
    <row r="328" ht="18.75" customHeight="1" spans="1:3">
      <c r="A328" s="3">
        <v>327</v>
      </c>
      <c r="B328" s="3" t="s">
        <v>556</v>
      </c>
      <c r="C328" s="3" t="s">
        <v>557</v>
      </c>
    </row>
    <row r="329" ht="18.75" customHeight="1" spans="1:3">
      <c r="A329" s="3">
        <v>328</v>
      </c>
      <c r="B329" s="3" t="s">
        <v>558</v>
      </c>
      <c r="C329" s="3" t="s">
        <v>559</v>
      </c>
    </row>
    <row r="330" ht="18.75" customHeight="1" spans="1:3">
      <c r="A330" s="3">
        <v>329</v>
      </c>
      <c r="B330" s="3" t="s">
        <v>560</v>
      </c>
      <c r="C330" s="3" t="s">
        <v>561</v>
      </c>
    </row>
    <row r="331" ht="18.75" customHeight="1" spans="1:3">
      <c r="A331" s="3">
        <v>330</v>
      </c>
      <c r="B331" s="3" t="s">
        <v>562</v>
      </c>
      <c r="C331" s="3" t="str">
        <f>_xlfn.CONCAT("91110302MA007E8JX3")</f>
        <v>91110302MA007E8JX3</v>
      </c>
    </row>
    <row r="332" ht="18.75" customHeight="1" spans="1:3">
      <c r="A332" s="3">
        <v>331</v>
      </c>
      <c r="B332" s="3" t="s">
        <v>563</v>
      </c>
      <c r="C332" s="3" t="s">
        <v>564</v>
      </c>
    </row>
    <row r="333" ht="18.75" customHeight="1" spans="1:3">
      <c r="A333" s="3">
        <v>332</v>
      </c>
      <c r="B333" s="3" t="s">
        <v>565</v>
      </c>
      <c r="C333" s="3" t="s">
        <v>566</v>
      </c>
    </row>
    <row r="334" ht="18.75" customHeight="1" spans="1:3">
      <c r="A334" s="3">
        <v>333</v>
      </c>
      <c r="B334" s="3" t="s">
        <v>567</v>
      </c>
      <c r="C334" s="3" t="s">
        <v>568</v>
      </c>
    </row>
    <row r="335" ht="18.75" customHeight="1" spans="1:3">
      <c r="A335" s="3">
        <v>334</v>
      </c>
      <c r="B335" s="3" t="s">
        <v>569</v>
      </c>
      <c r="C335" s="3" t="str">
        <f>_xlfn.CONCAT("911103020971071532")</f>
        <v>911103020971071532</v>
      </c>
    </row>
    <row r="336" ht="18.75" customHeight="1" spans="1:3">
      <c r="A336" s="3">
        <v>335</v>
      </c>
      <c r="B336" s="3" t="s">
        <v>570</v>
      </c>
      <c r="C336" s="3" t="s">
        <v>571</v>
      </c>
    </row>
    <row r="337" ht="18.75" customHeight="1" spans="1:3">
      <c r="A337" s="3">
        <v>336</v>
      </c>
      <c r="B337" s="3" t="s">
        <v>572</v>
      </c>
      <c r="C337" s="3" t="s">
        <v>573</v>
      </c>
    </row>
    <row r="338" ht="18.75" customHeight="1" spans="1:3">
      <c r="A338" s="3">
        <v>337</v>
      </c>
      <c r="B338" s="3" t="s">
        <v>574</v>
      </c>
      <c r="C338" s="3" t="str">
        <f>_xlfn.CONCAT("91110105MA0204PL08")</f>
        <v>91110105MA0204PL08</v>
      </c>
    </row>
    <row r="339" ht="18.75" customHeight="1" spans="1:3">
      <c r="A339" s="3">
        <v>338</v>
      </c>
      <c r="B339" s="3" t="s">
        <v>575</v>
      </c>
      <c r="C339" s="3" t="s">
        <v>576</v>
      </c>
    </row>
    <row r="340" ht="18.75" customHeight="1" spans="1:3">
      <c r="A340" s="3">
        <v>339</v>
      </c>
      <c r="B340" s="3" t="s">
        <v>577</v>
      </c>
      <c r="C340" s="3" t="str">
        <f>_xlfn.CONCAT("91110115MA01KYYB65")</f>
        <v>91110115MA01KYYB65</v>
      </c>
    </row>
    <row r="341" ht="18.75" customHeight="1" spans="1:3">
      <c r="A341" s="3">
        <v>340</v>
      </c>
      <c r="B341" s="3" t="s">
        <v>578</v>
      </c>
      <c r="C341" s="3" t="s">
        <v>579</v>
      </c>
    </row>
    <row r="342" ht="18.75" customHeight="1" spans="1:3">
      <c r="A342" s="3">
        <v>341</v>
      </c>
      <c r="B342" s="3" t="s">
        <v>580</v>
      </c>
      <c r="C342" s="3" t="s">
        <v>581</v>
      </c>
    </row>
    <row r="343" ht="18.75" customHeight="1" spans="1:3">
      <c r="A343" s="3">
        <v>342</v>
      </c>
      <c r="B343" s="3" t="s">
        <v>582</v>
      </c>
      <c r="C343" s="3" t="s">
        <v>583</v>
      </c>
    </row>
    <row r="344" ht="18.75" customHeight="1" spans="1:3">
      <c r="A344" s="3">
        <v>343</v>
      </c>
      <c r="B344" s="3" t="s">
        <v>584</v>
      </c>
      <c r="C344" s="3" t="s">
        <v>585</v>
      </c>
    </row>
    <row r="345" ht="18.75" customHeight="1" spans="1:3">
      <c r="A345" s="3">
        <v>344</v>
      </c>
      <c r="B345" s="3" t="s">
        <v>586</v>
      </c>
      <c r="C345" s="3" t="str">
        <f>_xlfn.CONCAT("911101060612725016")</f>
        <v>911101060612725016</v>
      </c>
    </row>
    <row r="346" ht="18.75" customHeight="1" spans="1:3">
      <c r="A346" s="3">
        <v>345</v>
      </c>
      <c r="B346" s="3" t="s">
        <v>587</v>
      </c>
      <c r="C346" s="3" t="str">
        <f>_xlfn.CONCAT("91110400MA04FNL5X4")</f>
        <v>91110400MA04FNL5X4</v>
      </c>
    </row>
    <row r="347" ht="18.75" customHeight="1" spans="1:3">
      <c r="A347" s="3">
        <v>346</v>
      </c>
      <c r="B347" s="3" t="s">
        <v>588</v>
      </c>
      <c r="C347" s="3" t="s">
        <v>589</v>
      </c>
    </row>
    <row r="348" ht="18.75" customHeight="1" spans="1:3">
      <c r="A348" s="3">
        <v>347</v>
      </c>
      <c r="B348" s="3" t="s">
        <v>590</v>
      </c>
      <c r="C348" s="3" t="s">
        <v>591</v>
      </c>
    </row>
    <row r="349" ht="18.75" customHeight="1" spans="1:3">
      <c r="A349" s="3">
        <v>348</v>
      </c>
      <c r="B349" s="3" t="s">
        <v>592</v>
      </c>
      <c r="C349" s="3" t="str">
        <f>_xlfn.CONCAT("911103027667553437")</f>
        <v>911103027667553437</v>
      </c>
    </row>
    <row r="350" ht="18.75" customHeight="1" spans="1:3">
      <c r="A350" s="3">
        <v>349</v>
      </c>
      <c r="B350" s="3" t="s">
        <v>593</v>
      </c>
      <c r="C350" s="3" t="s">
        <v>594</v>
      </c>
    </row>
    <row r="351" ht="18.75" customHeight="1" spans="1:3">
      <c r="A351" s="3">
        <v>350</v>
      </c>
      <c r="B351" s="3" t="s">
        <v>595</v>
      </c>
      <c r="C351" s="3" t="str">
        <f>_xlfn.CONCAT("91110105MA009UB672")</f>
        <v>91110105MA009UB672</v>
      </c>
    </row>
    <row r="352" ht="18.75" customHeight="1" spans="1:3">
      <c r="A352" s="3">
        <v>351</v>
      </c>
      <c r="B352" s="3" t="s">
        <v>596</v>
      </c>
      <c r="C352" s="3" t="s">
        <v>597</v>
      </c>
    </row>
    <row r="353" ht="18.75" customHeight="1" spans="1:3">
      <c r="A353" s="3">
        <v>352</v>
      </c>
      <c r="B353" s="3" t="s">
        <v>598</v>
      </c>
      <c r="C353" s="3" t="s">
        <v>599</v>
      </c>
    </row>
    <row r="354" ht="18.75" customHeight="1" spans="1:3">
      <c r="A354" s="3">
        <v>353</v>
      </c>
      <c r="B354" s="3" t="s">
        <v>600</v>
      </c>
      <c r="C354" s="3" t="s">
        <v>601</v>
      </c>
    </row>
    <row r="355" ht="18.75" customHeight="1" spans="1:3">
      <c r="A355" s="3">
        <v>354</v>
      </c>
      <c r="B355" s="3" t="s">
        <v>602</v>
      </c>
      <c r="C355" s="3" t="s">
        <v>603</v>
      </c>
    </row>
    <row r="356" ht="18.75" customHeight="1" spans="1:3">
      <c r="A356" s="3">
        <v>355</v>
      </c>
      <c r="B356" s="3" t="s">
        <v>604</v>
      </c>
      <c r="C356" s="3" t="s">
        <v>605</v>
      </c>
    </row>
    <row r="357" ht="18.75" customHeight="1" spans="1:3">
      <c r="A357" s="3">
        <v>356</v>
      </c>
      <c r="B357" s="3" t="s">
        <v>606</v>
      </c>
      <c r="C357" s="3" t="s">
        <v>607</v>
      </c>
    </row>
    <row r="358" ht="18.75" customHeight="1" spans="1:3">
      <c r="A358" s="3">
        <v>357</v>
      </c>
      <c r="B358" s="3" t="s">
        <v>608</v>
      </c>
      <c r="C358" s="3" t="s">
        <v>609</v>
      </c>
    </row>
    <row r="359" ht="18.75" customHeight="1" spans="1:3">
      <c r="A359" s="3">
        <v>358</v>
      </c>
      <c r="B359" s="3" t="s">
        <v>610</v>
      </c>
      <c r="C359" s="3" t="s">
        <v>611</v>
      </c>
    </row>
    <row r="360" ht="18.75" customHeight="1" spans="1:3">
      <c r="A360" s="3">
        <v>359</v>
      </c>
      <c r="B360" s="3" t="s">
        <v>612</v>
      </c>
      <c r="C360" s="3" t="str">
        <f>_xlfn.CONCAT("91110400MA02M59E40")</f>
        <v>91110400MA02M59E40</v>
      </c>
    </row>
    <row r="361" ht="18.75" customHeight="1" spans="1:3">
      <c r="A361" s="3">
        <v>360</v>
      </c>
      <c r="B361" s="3" t="s">
        <v>613</v>
      </c>
      <c r="C361" s="3" t="s">
        <v>614</v>
      </c>
    </row>
    <row r="362" ht="18.75" customHeight="1" spans="1:3">
      <c r="A362" s="3">
        <v>361</v>
      </c>
      <c r="B362" s="3" t="s">
        <v>615</v>
      </c>
      <c r="C362" s="3" t="s">
        <v>616</v>
      </c>
    </row>
    <row r="363" ht="18.75" customHeight="1" spans="1:3">
      <c r="A363" s="3">
        <v>362</v>
      </c>
      <c r="B363" s="3" t="s">
        <v>617</v>
      </c>
      <c r="C363" s="3" t="s">
        <v>618</v>
      </c>
    </row>
    <row r="364" ht="18.75" customHeight="1" spans="1:3">
      <c r="A364" s="3">
        <v>363</v>
      </c>
      <c r="B364" s="3" t="s">
        <v>619</v>
      </c>
      <c r="C364" s="3" t="s">
        <v>620</v>
      </c>
    </row>
    <row r="365" ht="18.75" customHeight="1" spans="1:3">
      <c r="A365" s="3">
        <v>364</v>
      </c>
      <c r="B365" s="3" t="s">
        <v>621</v>
      </c>
      <c r="C365" s="3" t="str">
        <f>_xlfn.CONCAT("911101065751768406")</f>
        <v>911101065751768406</v>
      </c>
    </row>
    <row r="366" ht="18.75" customHeight="1" spans="1:3">
      <c r="A366" s="3">
        <v>365</v>
      </c>
      <c r="B366" s="3" t="s">
        <v>622</v>
      </c>
      <c r="C366" s="3" t="s">
        <v>623</v>
      </c>
    </row>
    <row r="367" ht="18.75" customHeight="1" spans="1:3">
      <c r="A367" s="3">
        <v>366</v>
      </c>
      <c r="B367" s="3" t="s">
        <v>624</v>
      </c>
      <c r="C367" s="3" t="str">
        <f>_xlfn.CONCAT("91110302MA01PPUE89")</f>
        <v>91110302MA01PPUE89</v>
      </c>
    </row>
    <row r="368" ht="18.75" customHeight="1" spans="1:3">
      <c r="A368" s="3">
        <v>367</v>
      </c>
      <c r="B368" s="3" t="s">
        <v>625</v>
      </c>
      <c r="C368" s="3" t="str">
        <f>_xlfn.CONCAT("91110302MA01F9FBX0")</f>
        <v>91110302MA01F9FBX0</v>
      </c>
    </row>
    <row r="369" ht="18.75" customHeight="1" spans="1:3">
      <c r="A369" s="3">
        <v>368</v>
      </c>
      <c r="B369" s="3" t="s">
        <v>626</v>
      </c>
      <c r="C369" s="3" t="str">
        <f>_xlfn.CONCAT("91110302MA00B8HP18")</f>
        <v>91110302MA00B8HP18</v>
      </c>
    </row>
    <row r="370" ht="18.75" customHeight="1" spans="1:3">
      <c r="A370" s="3">
        <v>369</v>
      </c>
      <c r="B370" s="3" t="s">
        <v>627</v>
      </c>
      <c r="C370" s="3" t="s">
        <v>628</v>
      </c>
    </row>
    <row r="371" ht="18.75" customHeight="1" spans="1:3">
      <c r="A371" s="3">
        <v>370</v>
      </c>
      <c r="B371" s="3" t="s">
        <v>629</v>
      </c>
      <c r="C371" s="3" t="str">
        <f>_xlfn.CONCAT("911103025674739849")</f>
        <v>911103025674739849</v>
      </c>
    </row>
    <row r="372" ht="18.75" customHeight="1" spans="1:3">
      <c r="A372" s="3">
        <v>371</v>
      </c>
      <c r="B372" s="3" t="s">
        <v>630</v>
      </c>
      <c r="C372" s="3" t="str">
        <f>_xlfn.CONCAT("91110302MA004A2E38")</f>
        <v>91110302MA004A2E38</v>
      </c>
    </row>
    <row r="373" ht="18.75" customHeight="1" spans="1:3">
      <c r="A373" s="3">
        <v>372</v>
      </c>
      <c r="B373" s="3" t="s">
        <v>631</v>
      </c>
      <c r="C373" s="3" t="s">
        <v>632</v>
      </c>
    </row>
    <row r="374" ht="18.75" customHeight="1" spans="1:3">
      <c r="A374" s="3">
        <v>373</v>
      </c>
      <c r="B374" s="3" t="s">
        <v>633</v>
      </c>
      <c r="C374" s="3" t="str">
        <f>_xlfn.CONCAT("91110302MA00DMPM78")</f>
        <v>91110302MA00DMPM78</v>
      </c>
    </row>
    <row r="375" ht="18.75" customHeight="1" spans="1:3">
      <c r="A375" s="3">
        <v>374</v>
      </c>
      <c r="B375" s="3" t="s">
        <v>634</v>
      </c>
      <c r="C375" s="3" t="str">
        <f>_xlfn.CONCAT("911101165621290843")</f>
        <v>911101165621290843</v>
      </c>
    </row>
    <row r="376" ht="18.75" customHeight="1" spans="1:3">
      <c r="A376" s="3">
        <v>375</v>
      </c>
      <c r="B376" s="3" t="s">
        <v>635</v>
      </c>
      <c r="C376" s="3" t="s">
        <v>636</v>
      </c>
    </row>
    <row r="377" ht="18.75" customHeight="1" spans="1:3">
      <c r="A377" s="3">
        <v>376</v>
      </c>
      <c r="B377" s="3" t="s">
        <v>637</v>
      </c>
      <c r="C377" s="3" t="s">
        <v>638</v>
      </c>
    </row>
    <row r="378" ht="18.75" customHeight="1" spans="1:3">
      <c r="A378" s="3">
        <v>377</v>
      </c>
      <c r="B378" s="3" t="s">
        <v>639</v>
      </c>
      <c r="C378" s="3" t="s">
        <v>640</v>
      </c>
    </row>
    <row r="379" ht="18.75" customHeight="1" spans="1:3">
      <c r="A379" s="3">
        <v>378</v>
      </c>
      <c r="B379" s="3" t="s">
        <v>641</v>
      </c>
      <c r="C379" s="3" t="s">
        <v>642</v>
      </c>
    </row>
    <row r="380" ht="18.75" customHeight="1" spans="1:3">
      <c r="A380" s="3">
        <v>379</v>
      </c>
      <c r="B380" s="3" t="s">
        <v>643</v>
      </c>
      <c r="C380" s="3" t="s">
        <v>644</v>
      </c>
    </row>
    <row r="381" ht="18.75" customHeight="1" spans="1:3">
      <c r="A381" s="3">
        <v>380</v>
      </c>
      <c r="B381" s="3" t="s">
        <v>645</v>
      </c>
      <c r="C381" s="3" t="s">
        <v>646</v>
      </c>
    </row>
    <row r="382" ht="18.75" customHeight="1" spans="1:3">
      <c r="A382" s="3">
        <v>381</v>
      </c>
      <c r="B382" s="3" t="s">
        <v>647</v>
      </c>
      <c r="C382" s="3" t="s">
        <v>648</v>
      </c>
    </row>
    <row r="383" ht="18.75" customHeight="1" spans="1:3">
      <c r="A383" s="3">
        <v>382</v>
      </c>
      <c r="B383" s="3" t="s">
        <v>649</v>
      </c>
      <c r="C383" s="3" t="str">
        <f>_xlfn.CONCAT("91110105MA009D8D99")</f>
        <v>91110105MA009D8D99</v>
      </c>
    </row>
    <row r="384" ht="18.75" customHeight="1" spans="1:3">
      <c r="A384" s="3">
        <v>383</v>
      </c>
      <c r="B384" s="3" t="s">
        <v>650</v>
      </c>
      <c r="C384" s="3" t="s">
        <v>651</v>
      </c>
    </row>
    <row r="385" ht="18.75" customHeight="1" spans="1:3">
      <c r="A385" s="3">
        <v>384</v>
      </c>
      <c r="B385" s="3" t="s">
        <v>652</v>
      </c>
      <c r="C385" s="3" t="s">
        <v>653</v>
      </c>
    </row>
    <row r="386" ht="18.75" customHeight="1" spans="1:3">
      <c r="A386" s="3">
        <v>385</v>
      </c>
      <c r="B386" s="3" t="s">
        <v>654</v>
      </c>
      <c r="C386" s="3" t="s">
        <v>655</v>
      </c>
    </row>
    <row r="387" ht="18.75" customHeight="1" spans="1:3">
      <c r="A387" s="3">
        <v>386</v>
      </c>
      <c r="B387" s="3" t="s">
        <v>656</v>
      </c>
      <c r="C387" s="3" t="s">
        <v>657</v>
      </c>
    </row>
    <row r="388" ht="18.75" customHeight="1" spans="1:3">
      <c r="A388" s="3">
        <v>387</v>
      </c>
      <c r="B388" s="3" t="s">
        <v>658</v>
      </c>
      <c r="C388" s="3" t="str">
        <f>_xlfn.CONCAT("91110302MA018PQF85")</f>
        <v>91110302MA018PQF85</v>
      </c>
    </row>
    <row r="389" ht="18.75" customHeight="1" spans="1:3">
      <c r="A389" s="3">
        <v>388</v>
      </c>
      <c r="B389" s="3" t="s">
        <v>659</v>
      </c>
      <c r="C389" s="3" t="s">
        <v>660</v>
      </c>
    </row>
    <row r="390" ht="18.75" customHeight="1" spans="1:3">
      <c r="A390" s="3">
        <v>389</v>
      </c>
      <c r="B390" s="3" t="s">
        <v>661</v>
      </c>
      <c r="C390" s="3" t="s">
        <v>662</v>
      </c>
    </row>
    <row r="391" ht="18.75" customHeight="1" spans="1:3">
      <c r="A391" s="3">
        <v>390</v>
      </c>
      <c r="B391" s="3" t="s">
        <v>663</v>
      </c>
      <c r="C391" s="3" t="s">
        <v>664</v>
      </c>
    </row>
    <row r="392" ht="18.75" customHeight="1" spans="1:3">
      <c r="A392" s="3">
        <v>391</v>
      </c>
      <c r="B392" s="3" t="s">
        <v>665</v>
      </c>
      <c r="C392" s="3" t="str">
        <f>_xlfn.CONCAT("91110302MA01FJ1J38")</f>
        <v>91110302MA01FJ1J38</v>
      </c>
    </row>
    <row r="393" ht="18.75" customHeight="1" spans="1:3">
      <c r="A393" s="3">
        <v>392</v>
      </c>
      <c r="B393" s="3" t="s">
        <v>666</v>
      </c>
      <c r="C393" s="3" t="str">
        <f>_xlfn.CONCAT("91110302MA004UDJ98")</f>
        <v>91110302MA004UDJ98</v>
      </c>
    </row>
    <row r="394" ht="18.75" customHeight="1" spans="1:3">
      <c r="A394" s="3">
        <v>393</v>
      </c>
      <c r="B394" s="3" t="s">
        <v>667</v>
      </c>
      <c r="C394" s="3" t="str">
        <f>_xlfn.CONCAT("121000004389504499")</f>
        <v>121000004389504499</v>
      </c>
    </row>
    <row r="395" ht="18.75" customHeight="1" spans="1:3">
      <c r="A395" s="3">
        <v>394</v>
      </c>
      <c r="B395" s="3" t="s">
        <v>668</v>
      </c>
      <c r="C395" s="3" t="str">
        <f>_xlfn.CONCAT("91110302MA01M96D79")</f>
        <v>91110302MA01M96D79</v>
      </c>
    </row>
    <row r="396" ht="18.75" customHeight="1" spans="1:3">
      <c r="A396" s="3">
        <v>395</v>
      </c>
      <c r="B396" s="3" t="s">
        <v>669</v>
      </c>
      <c r="C396" s="3" t="str">
        <f>_xlfn.CONCAT("911101065620985057")</f>
        <v>911101065620985057</v>
      </c>
    </row>
    <row r="397" ht="18.75" customHeight="1" spans="1:3">
      <c r="A397" s="3">
        <v>396</v>
      </c>
      <c r="B397" s="3" t="s">
        <v>670</v>
      </c>
      <c r="C397" s="3" t="s">
        <v>671</v>
      </c>
    </row>
    <row r="398" ht="18.75" customHeight="1" spans="1:3">
      <c r="A398" s="3">
        <v>397</v>
      </c>
      <c r="B398" s="3" t="s">
        <v>672</v>
      </c>
      <c r="C398" s="3" t="s">
        <v>673</v>
      </c>
    </row>
    <row r="399" ht="18.75" customHeight="1" spans="1:3">
      <c r="A399" s="3">
        <v>398</v>
      </c>
      <c r="B399" s="3" t="s">
        <v>674</v>
      </c>
      <c r="C399" s="3" t="s">
        <v>675</v>
      </c>
    </row>
    <row r="400" ht="18.75" customHeight="1" spans="1:3">
      <c r="A400" s="3">
        <v>399</v>
      </c>
      <c r="B400" s="3" t="s">
        <v>676</v>
      </c>
      <c r="C400" s="3" t="s">
        <v>677</v>
      </c>
    </row>
    <row r="401" ht="18.75" customHeight="1" spans="1:3">
      <c r="A401" s="3">
        <v>400</v>
      </c>
      <c r="B401" s="3" t="s">
        <v>678</v>
      </c>
      <c r="C401" s="3" t="s">
        <v>679</v>
      </c>
    </row>
    <row r="402" ht="18.75" customHeight="1" spans="1:3">
      <c r="A402" s="3">
        <v>401</v>
      </c>
      <c r="B402" s="3" t="s">
        <v>680</v>
      </c>
      <c r="C402" s="3" t="str">
        <f>_xlfn.CONCAT("911103025620877937")</f>
        <v>911103025620877937</v>
      </c>
    </row>
    <row r="403" ht="18.75" customHeight="1" spans="1:3">
      <c r="A403" s="3">
        <v>402</v>
      </c>
      <c r="B403" s="3" t="s">
        <v>681</v>
      </c>
      <c r="C403" s="3" t="str">
        <f>_xlfn.CONCAT("91110108MA00H78BX3")</f>
        <v>91110108MA00H78BX3</v>
      </c>
    </row>
    <row r="404" ht="18.75" customHeight="1" spans="1:3">
      <c r="A404" s="3">
        <v>403</v>
      </c>
      <c r="B404" s="3" t="s">
        <v>682</v>
      </c>
      <c r="C404" s="3" t="s">
        <v>683</v>
      </c>
    </row>
    <row r="405" ht="18.75" customHeight="1" spans="1:3">
      <c r="A405" s="3">
        <v>404</v>
      </c>
      <c r="B405" s="3" t="s">
        <v>684</v>
      </c>
      <c r="C405" s="3" t="str">
        <f>_xlfn.CONCAT("911103025891416069")</f>
        <v>911103025891416069</v>
      </c>
    </row>
    <row r="406" ht="18.75" customHeight="1" spans="1:3">
      <c r="A406" s="3">
        <v>405</v>
      </c>
      <c r="B406" s="3" t="s">
        <v>685</v>
      </c>
      <c r="C406" s="3" t="str">
        <f>_xlfn.CONCAT("911103020966578159")</f>
        <v>911103020966578159</v>
      </c>
    </row>
    <row r="407" ht="18.75" customHeight="1" spans="1:3">
      <c r="A407" s="3">
        <v>406</v>
      </c>
      <c r="B407" s="3" t="s">
        <v>686</v>
      </c>
      <c r="C407" s="3" t="str">
        <f>_xlfn.CONCAT("91110302MA0201KW03")</f>
        <v>91110302MA0201KW03</v>
      </c>
    </row>
    <row r="408" ht="18.75" customHeight="1" spans="1:3">
      <c r="A408" s="3">
        <v>407</v>
      </c>
      <c r="B408" s="3" t="s">
        <v>687</v>
      </c>
      <c r="C408" s="3" t="str">
        <f>_xlfn.CONCAT("91110302MA01H2PN35")</f>
        <v>91110302MA01H2PN35</v>
      </c>
    </row>
    <row r="409" ht="18.75" customHeight="1" spans="1:3">
      <c r="A409" s="3">
        <v>408</v>
      </c>
      <c r="B409" s="3" t="s">
        <v>688</v>
      </c>
      <c r="C409" s="3" t="s">
        <v>689</v>
      </c>
    </row>
    <row r="410" ht="18.75" customHeight="1" spans="1:3">
      <c r="A410" s="3">
        <v>409</v>
      </c>
      <c r="B410" s="3" t="s">
        <v>690</v>
      </c>
      <c r="C410" s="3" t="str">
        <f>_xlfn.CONCAT("91120116MA06XWRT90")</f>
        <v>91120116MA06XWRT90</v>
      </c>
    </row>
    <row r="411" ht="18.75" customHeight="1" spans="1:3">
      <c r="A411" s="3">
        <v>410</v>
      </c>
      <c r="B411" s="3" t="s">
        <v>691</v>
      </c>
      <c r="C411" s="3" t="s">
        <v>692</v>
      </c>
    </row>
    <row r="412" ht="18.75" customHeight="1" spans="1:3">
      <c r="A412" s="3">
        <v>411</v>
      </c>
      <c r="B412" s="3" t="s">
        <v>693</v>
      </c>
      <c r="C412" s="3" t="str">
        <f>_xlfn.CONCAT("91110114MA04CKQ814")</f>
        <v>91110114MA04CKQ814</v>
      </c>
    </row>
    <row r="413" ht="18.75" customHeight="1" spans="1:3">
      <c r="A413" s="3">
        <v>412</v>
      </c>
      <c r="B413" s="3" t="s">
        <v>694</v>
      </c>
      <c r="C413" s="3" t="s">
        <v>695</v>
      </c>
    </row>
    <row r="414" ht="18.75" customHeight="1" spans="1:3">
      <c r="A414" s="3">
        <v>413</v>
      </c>
      <c r="B414" s="3" t="s">
        <v>696</v>
      </c>
      <c r="C414" s="3" t="s">
        <v>697</v>
      </c>
    </row>
    <row r="415" ht="18.75" customHeight="1" spans="1:3">
      <c r="A415" s="3">
        <v>414</v>
      </c>
      <c r="B415" s="3" t="s">
        <v>698</v>
      </c>
      <c r="C415" s="3" t="s">
        <v>699</v>
      </c>
    </row>
    <row r="416" ht="18.75" customHeight="1" spans="1:3">
      <c r="A416" s="3">
        <v>415</v>
      </c>
      <c r="B416" s="3" t="s">
        <v>700</v>
      </c>
      <c r="C416" s="3" t="str">
        <f>_xlfn.CONCAT("91110108MA01NKLR22")</f>
        <v>91110108MA01NKLR22</v>
      </c>
    </row>
    <row r="417" ht="18.75" customHeight="1" spans="1:3">
      <c r="A417" s="3">
        <v>416</v>
      </c>
      <c r="B417" s="3" t="s">
        <v>701</v>
      </c>
      <c r="C417" s="3" t="str">
        <f>_xlfn.CONCAT("91110108MA01HM65X9")</f>
        <v>91110108MA01HM65X9</v>
      </c>
    </row>
    <row r="418" ht="18.75" customHeight="1" spans="1:3">
      <c r="A418" s="3">
        <v>417</v>
      </c>
      <c r="B418" s="3" t="s">
        <v>702</v>
      </c>
      <c r="C418" s="3" t="s">
        <v>703</v>
      </c>
    </row>
    <row r="419" ht="18.75" customHeight="1" spans="1:3">
      <c r="A419" s="3">
        <v>418</v>
      </c>
      <c r="B419" s="3" t="s">
        <v>704</v>
      </c>
      <c r="C419" s="3" t="s">
        <v>705</v>
      </c>
    </row>
    <row r="420" ht="18.75" customHeight="1" spans="1:3">
      <c r="A420" s="3">
        <v>419</v>
      </c>
      <c r="B420" s="3" t="s">
        <v>706</v>
      </c>
      <c r="C420" s="3" t="str">
        <f>_xlfn.CONCAT("911101066646267433")</f>
        <v>911101066646267433</v>
      </c>
    </row>
    <row r="421" ht="18.75" customHeight="1" spans="1:3">
      <c r="A421" s="3">
        <v>420</v>
      </c>
      <c r="B421" s="3" t="s">
        <v>707</v>
      </c>
      <c r="C421" s="3" t="s">
        <v>708</v>
      </c>
    </row>
    <row r="422" ht="18.75" customHeight="1" spans="1:3">
      <c r="A422" s="3">
        <v>421</v>
      </c>
      <c r="B422" s="3" t="s">
        <v>709</v>
      </c>
      <c r="C422" s="3" t="s">
        <v>710</v>
      </c>
    </row>
    <row r="423" ht="18.75" customHeight="1" spans="1:3">
      <c r="A423" s="3">
        <v>422</v>
      </c>
      <c r="B423" s="3" t="s">
        <v>711</v>
      </c>
      <c r="C423" s="3" t="s">
        <v>712</v>
      </c>
    </row>
    <row r="424" ht="18.75" customHeight="1" spans="1:3">
      <c r="A424" s="3">
        <v>423</v>
      </c>
      <c r="B424" s="3" t="s">
        <v>713</v>
      </c>
      <c r="C424" s="3" t="s">
        <v>714</v>
      </c>
    </row>
    <row r="425" ht="18.75" customHeight="1" spans="1:3">
      <c r="A425" s="3">
        <v>424</v>
      </c>
      <c r="B425" s="3" t="s">
        <v>715</v>
      </c>
      <c r="C425" s="3" t="s">
        <v>716</v>
      </c>
    </row>
    <row r="426" ht="18.75" customHeight="1" spans="1:3">
      <c r="A426" s="3">
        <v>425</v>
      </c>
      <c r="B426" s="3" t="s">
        <v>717</v>
      </c>
      <c r="C426" s="3" t="s">
        <v>718</v>
      </c>
    </row>
    <row r="427" ht="18.75" customHeight="1" spans="1:3">
      <c r="A427" s="3">
        <v>426</v>
      </c>
      <c r="B427" s="3" t="s">
        <v>719</v>
      </c>
      <c r="C427" s="3" t="s">
        <v>720</v>
      </c>
    </row>
    <row r="428" ht="18.75" customHeight="1" spans="1:3">
      <c r="A428" s="3">
        <v>427</v>
      </c>
      <c r="B428" s="3" t="s">
        <v>721</v>
      </c>
      <c r="C428" s="3" t="str">
        <f>_xlfn.CONCAT("91110302MA01K8WM28")</f>
        <v>91110302MA01K8WM28</v>
      </c>
    </row>
    <row r="429" ht="18.75" customHeight="1" spans="1:3">
      <c r="A429" s="3">
        <v>428</v>
      </c>
      <c r="B429" s="3" t="s">
        <v>722</v>
      </c>
      <c r="C429" s="3" t="s">
        <v>723</v>
      </c>
    </row>
    <row r="430" ht="18.75" customHeight="1" spans="1:3">
      <c r="A430" s="3">
        <v>429</v>
      </c>
      <c r="B430" s="3" t="s">
        <v>724</v>
      </c>
      <c r="C430" s="3" t="s">
        <v>725</v>
      </c>
    </row>
    <row r="431" ht="18.75" customHeight="1" spans="1:3">
      <c r="A431" s="3">
        <v>430</v>
      </c>
      <c r="B431" s="3" t="s">
        <v>726</v>
      </c>
      <c r="C431" s="3" t="s">
        <v>727</v>
      </c>
    </row>
    <row r="432" ht="18.75" customHeight="1" spans="1:3">
      <c r="A432" s="3">
        <v>431</v>
      </c>
      <c r="B432" s="3" t="s">
        <v>728</v>
      </c>
      <c r="C432" s="3" t="str">
        <f>_xlfn.CONCAT("911103027493534308")</f>
        <v>911103027493534308</v>
      </c>
    </row>
    <row r="433" ht="18.75" customHeight="1" spans="1:3">
      <c r="A433" s="3">
        <v>432</v>
      </c>
      <c r="B433" s="3" t="s">
        <v>729</v>
      </c>
      <c r="C433" s="3" t="s">
        <v>730</v>
      </c>
    </row>
    <row r="434" ht="18.75" customHeight="1" spans="1:3">
      <c r="A434" s="3">
        <v>433</v>
      </c>
      <c r="B434" s="3" t="s">
        <v>731</v>
      </c>
      <c r="C434" s="3" t="s">
        <v>732</v>
      </c>
    </row>
    <row r="435" ht="18.75" customHeight="1" spans="1:3">
      <c r="A435" s="3">
        <v>434</v>
      </c>
      <c r="B435" s="3" t="s">
        <v>733</v>
      </c>
      <c r="C435" s="3" t="s">
        <v>734</v>
      </c>
    </row>
    <row r="436" ht="18.75" customHeight="1" spans="1:3">
      <c r="A436" s="3">
        <v>435</v>
      </c>
      <c r="B436" s="3" t="s">
        <v>735</v>
      </c>
      <c r="C436" s="3" t="s">
        <v>736</v>
      </c>
    </row>
    <row r="437" ht="18.75" customHeight="1" spans="1:3">
      <c r="A437" s="3">
        <v>436</v>
      </c>
      <c r="B437" s="3" t="s">
        <v>737</v>
      </c>
      <c r="C437" s="3" t="s">
        <v>738</v>
      </c>
    </row>
    <row r="438" ht="18.75" customHeight="1" spans="1:3">
      <c r="A438" s="3">
        <v>437</v>
      </c>
      <c r="B438" s="3" t="s">
        <v>739</v>
      </c>
      <c r="C438" s="3" t="s">
        <v>740</v>
      </c>
    </row>
    <row r="439" ht="18.75" customHeight="1" spans="1:3">
      <c r="A439" s="3">
        <v>438</v>
      </c>
      <c r="B439" s="3" t="s">
        <v>741</v>
      </c>
      <c r="C439" s="3" t="s">
        <v>742</v>
      </c>
    </row>
    <row r="440" ht="18.75" customHeight="1" spans="1:3">
      <c r="A440" s="3">
        <v>439</v>
      </c>
      <c r="B440" s="3" t="s">
        <v>743</v>
      </c>
      <c r="C440" s="3" t="s">
        <v>744</v>
      </c>
    </row>
    <row r="441" ht="18.75" customHeight="1" spans="1:3">
      <c r="A441" s="3">
        <v>440</v>
      </c>
      <c r="B441" s="3" t="s">
        <v>745</v>
      </c>
      <c r="C441" s="3" t="str">
        <f>_xlfn.CONCAT("911101126869440212")</f>
        <v>911101126869440212</v>
      </c>
    </row>
    <row r="442" ht="18.75" customHeight="1" spans="1:3">
      <c r="A442" s="3">
        <v>441</v>
      </c>
      <c r="B442" s="3" t="s">
        <v>746</v>
      </c>
      <c r="C442" s="3" t="s">
        <v>747</v>
      </c>
    </row>
    <row r="443" ht="18.75" customHeight="1" spans="1:3">
      <c r="A443" s="3">
        <v>442</v>
      </c>
      <c r="B443" s="3" t="s">
        <v>748</v>
      </c>
      <c r="C443" s="3" t="s">
        <v>749</v>
      </c>
    </row>
    <row r="444" ht="18.75" customHeight="1" spans="1:3">
      <c r="A444" s="3">
        <v>443</v>
      </c>
      <c r="B444" s="3" t="s">
        <v>750</v>
      </c>
      <c r="C444" s="3" t="s">
        <v>751</v>
      </c>
    </row>
    <row r="445" ht="18.75" customHeight="1" spans="1:3">
      <c r="A445" s="3">
        <v>444</v>
      </c>
      <c r="B445" s="3" t="s">
        <v>752</v>
      </c>
      <c r="C445" s="3" t="str">
        <f>_xlfn.CONCAT("911101156869334101")</f>
        <v>911101156869334101</v>
      </c>
    </row>
    <row r="446" ht="18.75" customHeight="1" spans="1:3">
      <c r="A446" s="3">
        <v>445</v>
      </c>
      <c r="B446" s="3" t="s">
        <v>753</v>
      </c>
      <c r="C446" s="3" t="s">
        <v>754</v>
      </c>
    </row>
    <row r="447" ht="18.75" customHeight="1" spans="1:3">
      <c r="A447" s="3">
        <v>446</v>
      </c>
      <c r="B447" s="3" t="s">
        <v>755</v>
      </c>
      <c r="C447" s="3" t="s">
        <v>756</v>
      </c>
    </row>
    <row r="448" ht="18.75" customHeight="1" spans="1:3">
      <c r="A448" s="3">
        <v>447</v>
      </c>
      <c r="B448" s="3" t="s">
        <v>757</v>
      </c>
      <c r="C448" s="3" t="s">
        <v>758</v>
      </c>
    </row>
    <row r="449" ht="18.75" customHeight="1" spans="1:3">
      <c r="A449" s="3">
        <v>448</v>
      </c>
      <c r="B449" s="3" t="s">
        <v>759</v>
      </c>
      <c r="C449" s="3" t="str">
        <f>_xlfn.CONCAT("911103020854807197")</f>
        <v>911103020854807197</v>
      </c>
    </row>
    <row r="450" ht="18.75" customHeight="1" spans="1:3">
      <c r="A450" s="3">
        <v>449</v>
      </c>
      <c r="B450" s="3" t="s">
        <v>760</v>
      </c>
      <c r="C450" s="3" t="s">
        <v>761</v>
      </c>
    </row>
    <row r="451" ht="18.75" customHeight="1" spans="1:3">
      <c r="A451" s="3">
        <v>450</v>
      </c>
      <c r="B451" s="3" t="s">
        <v>762</v>
      </c>
      <c r="C451" s="3" t="s">
        <v>763</v>
      </c>
    </row>
    <row r="452" ht="18.75" customHeight="1" spans="1:3">
      <c r="A452" s="3">
        <v>451</v>
      </c>
      <c r="B452" s="3" t="s">
        <v>764</v>
      </c>
      <c r="C452" s="3" t="s">
        <v>765</v>
      </c>
    </row>
    <row r="453" ht="18.75" customHeight="1" spans="1:3">
      <c r="A453" s="3">
        <v>452</v>
      </c>
      <c r="B453" s="3" t="s">
        <v>766</v>
      </c>
      <c r="C453" s="3" t="s">
        <v>767</v>
      </c>
    </row>
    <row r="454" ht="18.75" customHeight="1" spans="1:3">
      <c r="A454" s="3">
        <v>453</v>
      </c>
      <c r="B454" s="3" t="s">
        <v>768</v>
      </c>
      <c r="C454" s="3" t="str">
        <f>_xlfn.CONCAT("911101063355911216")</f>
        <v>911101063355911216</v>
      </c>
    </row>
    <row r="455" ht="18.75" customHeight="1" spans="1:3">
      <c r="A455" s="3">
        <v>454</v>
      </c>
      <c r="B455" s="3" t="s">
        <v>769</v>
      </c>
      <c r="C455" s="3" t="s">
        <v>770</v>
      </c>
    </row>
    <row r="456" ht="18.75" customHeight="1" spans="1:3">
      <c r="A456" s="3">
        <v>455</v>
      </c>
      <c r="B456" s="3" t="s">
        <v>771</v>
      </c>
      <c r="C456" s="3" t="str">
        <f>_xlfn.CONCAT("91110302MA01R84P70")</f>
        <v>91110302MA01R84P70</v>
      </c>
    </row>
    <row r="457" ht="18.75" customHeight="1" spans="1:3">
      <c r="A457" s="3">
        <v>456</v>
      </c>
      <c r="B457" s="3" t="s">
        <v>772</v>
      </c>
      <c r="C457" s="3" t="s">
        <v>773</v>
      </c>
    </row>
    <row r="458" ht="18.75" customHeight="1" spans="1:3">
      <c r="A458" s="3">
        <v>457</v>
      </c>
      <c r="B458" s="3" t="s">
        <v>774</v>
      </c>
      <c r="C458" s="3" t="str">
        <f>_xlfn.CONCAT("91110116MA01TPXQ72")</f>
        <v>91110116MA01TPXQ72</v>
      </c>
    </row>
    <row r="459" ht="18.75" customHeight="1" spans="1:3">
      <c r="A459" s="3">
        <v>458</v>
      </c>
      <c r="B459" s="3" t="s">
        <v>775</v>
      </c>
      <c r="C459" s="3" t="str">
        <f>_xlfn.CONCAT("91110108MA0018H450")</f>
        <v>91110108MA0018H450</v>
      </c>
    </row>
    <row r="460" ht="18.75" customHeight="1" spans="1:3">
      <c r="A460" s="3">
        <v>459</v>
      </c>
      <c r="B460" s="3" t="s">
        <v>776</v>
      </c>
      <c r="C460" s="3" t="str">
        <f>_xlfn.CONCAT("911103023182622892")</f>
        <v>911103023182622892</v>
      </c>
    </row>
    <row r="461" ht="18.75" customHeight="1" spans="1:3">
      <c r="A461" s="3">
        <v>460</v>
      </c>
      <c r="B461" s="3" t="s">
        <v>777</v>
      </c>
      <c r="C461" s="3" t="str">
        <f>_xlfn.CONCAT("91110115MA01841253")</f>
        <v>91110115MA01841253</v>
      </c>
    </row>
    <row r="462" ht="18.75" customHeight="1" spans="1:3">
      <c r="A462" s="3">
        <v>461</v>
      </c>
      <c r="B462" s="3" t="s">
        <v>778</v>
      </c>
      <c r="C462" s="3" t="s">
        <v>779</v>
      </c>
    </row>
    <row r="463" ht="18.75" customHeight="1" spans="1:3">
      <c r="A463" s="3">
        <v>462</v>
      </c>
      <c r="B463" s="3" t="s">
        <v>780</v>
      </c>
      <c r="C463" s="3" t="s">
        <v>781</v>
      </c>
    </row>
    <row r="464" ht="18.75" customHeight="1" spans="1:3">
      <c r="A464" s="3">
        <v>463</v>
      </c>
      <c r="B464" s="3" t="s">
        <v>782</v>
      </c>
      <c r="C464" s="3" t="str">
        <f>_xlfn.CONCAT("91110400MA04B75NX5")</f>
        <v>91110400MA04B75NX5</v>
      </c>
    </row>
    <row r="465" ht="18.75" customHeight="1" spans="1:3">
      <c r="A465" s="3">
        <v>464</v>
      </c>
      <c r="B465" s="3" t="s">
        <v>783</v>
      </c>
      <c r="C465" s="3" t="s">
        <v>784</v>
      </c>
    </row>
    <row r="466" ht="18.75" customHeight="1" spans="1:3">
      <c r="A466" s="3">
        <v>465</v>
      </c>
      <c r="B466" s="3" t="s">
        <v>785</v>
      </c>
      <c r="C466" s="3" t="s">
        <v>786</v>
      </c>
    </row>
    <row r="467" ht="18.75" customHeight="1" spans="1:3">
      <c r="A467" s="3">
        <v>466</v>
      </c>
      <c r="B467" s="3" t="s">
        <v>787</v>
      </c>
      <c r="C467" s="3" t="str">
        <f>_xlfn.CONCAT("91110105MA009T4E55")</f>
        <v>91110105MA009T4E55</v>
      </c>
    </row>
    <row r="468" ht="18.75" customHeight="1" spans="1:3">
      <c r="A468" s="3">
        <v>467</v>
      </c>
      <c r="B468" s="3" t="s">
        <v>788</v>
      </c>
      <c r="C468" s="3" t="s">
        <v>789</v>
      </c>
    </row>
    <row r="469" ht="18.75" customHeight="1" spans="1:3">
      <c r="A469" s="3">
        <v>468</v>
      </c>
      <c r="B469" s="3" t="s">
        <v>790</v>
      </c>
      <c r="C469" s="3" t="s">
        <v>791</v>
      </c>
    </row>
    <row r="470" ht="18.75" customHeight="1" spans="1:3">
      <c r="A470" s="3">
        <v>469</v>
      </c>
      <c r="B470" s="3" t="s">
        <v>792</v>
      </c>
      <c r="C470" s="3" t="s">
        <v>793</v>
      </c>
    </row>
    <row r="471" ht="18.75" customHeight="1" spans="1:3">
      <c r="A471" s="3">
        <v>470</v>
      </c>
      <c r="B471" s="3" t="s">
        <v>794</v>
      </c>
      <c r="C471" s="3" t="s">
        <v>795</v>
      </c>
    </row>
    <row r="472" ht="18.75" customHeight="1" spans="1:3">
      <c r="A472" s="3">
        <v>471</v>
      </c>
      <c r="B472" s="3" t="s">
        <v>796</v>
      </c>
      <c r="C472" s="3" t="str">
        <f>_xlfn.CONCAT("911103027002237072")</f>
        <v>911103027002237072</v>
      </c>
    </row>
    <row r="473" ht="18.75" customHeight="1" spans="1:3">
      <c r="A473" s="3">
        <v>472</v>
      </c>
      <c r="B473" s="3" t="s">
        <v>797</v>
      </c>
      <c r="C473" s="3" t="s">
        <v>798</v>
      </c>
    </row>
    <row r="474" ht="18.75" customHeight="1" spans="1:3">
      <c r="A474" s="3">
        <v>473</v>
      </c>
      <c r="B474" s="3" t="s">
        <v>799</v>
      </c>
      <c r="C474" s="3" t="s">
        <v>800</v>
      </c>
    </row>
    <row r="475" ht="18.75" customHeight="1" spans="1:3">
      <c r="A475" s="3">
        <v>474</v>
      </c>
      <c r="B475" s="3" t="s">
        <v>801</v>
      </c>
      <c r="C475" s="3" t="s">
        <v>802</v>
      </c>
    </row>
    <row r="476" ht="18.75" customHeight="1" spans="1:3">
      <c r="A476" s="3">
        <v>475</v>
      </c>
      <c r="B476" s="3" t="s">
        <v>803</v>
      </c>
      <c r="C476" s="3" t="s">
        <v>804</v>
      </c>
    </row>
    <row r="477" ht="18.75" customHeight="1" spans="1:3">
      <c r="A477" s="3">
        <v>476</v>
      </c>
      <c r="B477" s="3" t="s">
        <v>805</v>
      </c>
      <c r="C477" s="3" t="s">
        <v>806</v>
      </c>
    </row>
    <row r="478" ht="18.75" customHeight="1" spans="1:3">
      <c r="A478" s="3">
        <v>477</v>
      </c>
      <c r="B478" s="3" t="s">
        <v>807</v>
      </c>
      <c r="C478" s="3" t="str">
        <f>_xlfn.CONCAT("911101057877635020")</f>
        <v>911101057877635020</v>
      </c>
    </row>
    <row r="479" ht="18.75" customHeight="1" spans="1:3">
      <c r="A479" s="3">
        <v>478</v>
      </c>
      <c r="B479" s="3" t="s">
        <v>808</v>
      </c>
      <c r="C479" s="3" t="str">
        <f>_xlfn.CONCAT("9111010834829509X5")</f>
        <v>9111010834829509X5</v>
      </c>
    </row>
    <row r="480" ht="18.75" customHeight="1" spans="1:3">
      <c r="A480" s="3">
        <v>479</v>
      </c>
      <c r="B480" s="3" t="s">
        <v>809</v>
      </c>
      <c r="C480" s="3" t="str">
        <f>_xlfn.CONCAT("911101126615912905")</f>
        <v>911101126615912905</v>
      </c>
    </row>
    <row r="481" ht="18.75" customHeight="1" spans="1:3">
      <c r="A481" s="3">
        <v>480</v>
      </c>
      <c r="B481" s="3" t="s">
        <v>810</v>
      </c>
      <c r="C481" s="3" t="s">
        <v>811</v>
      </c>
    </row>
    <row r="482" ht="18.75" customHeight="1" spans="1:3">
      <c r="A482" s="3">
        <v>481</v>
      </c>
      <c r="B482" s="3" t="s">
        <v>812</v>
      </c>
      <c r="C482" s="3" t="str">
        <f>_xlfn.CONCAT("91110302MA00EMR808")</f>
        <v>91110302MA00EMR808</v>
      </c>
    </row>
    <row r="483" ht="18.75" customHeight="1" spans="1:3">
      <c r="A483" s="3">
        <v>482</v>
      </c>
      <c r="B483" s="3" t="s">
        <v>813</v>
      </c>
      <c r="C483" s="3" t="s">
        <v>814</v>
      </c>
    </row>
    <row r="484" ht="18.75" customHeight="1" spans="1:3">
      <c r="A484" s="3">
        <v>483</v>
      </c>
      <c r="B484" s="3" t="s">
        <v>815</v>
      </c>
      <c r="C484" s="3" t="s">
        <v>816</v>
      </c>
    </row>
    <row r="485" ht="18.75" customHeight="1" spans="1:3">
      <c r="A485" s="3">
        <v>484</v>
      </c>
      <c r="B485" s="3" t="s">
        <v>817</v>
      </c>
      <c r="C485" s="3" t="s">
        <v>818</v>
      </c>
    </row>
    <row r="486" ht="18.75" customHeight="1" spans="1:3">
      <c r="A486" s="3">
        <v>485</v>
      </c>
      <c r="B486" s="3" t="s">
        <v>819</v>
      </c>
      <c r="C486" s="3" t="s">
        <v>820</v>
      </c>
    </row>
    <row r="487" ht="18.75" customHeight="1" spans="1:3">
      <c r="A487" s="3">
        <v>486</v>
      </c>
      <c r="B487" s="3" t="s">
        <v>821</v>
      </c>
      <c r="C487" s="3" t="str">
        <f>_xlfn.CONCAT("91110102MA00F9CP41")</f>
        <v>91110102MA00F9CP41</v>
      </c>
    </row>
    <row r="488" ht="18.75" customHeight="1" spans="1:3">
      <c r="A488" s="3">
        <v>487</v>
      </c>
      <c r="B488" s="3" t="s">
        <v>822</v>
      </c>
      <c r="C488" s="3" t="str">
        <f>_xlfn.CONCAT("91110302MA007F1Y05")</f>
        <v>91110302MA007F1Y05</v>
      </c>
    </row>
    <row r="489" ht="18.75" customHeight="1" spans="1:3">
      <c r="A489" s="3">
        <v>488</v>
      </c>
      <c r="B489" s="3" t="s">
        <v>823</v>
      </c>
      <c r="C489" s="3" t="s">
        <v>824</v>
      </c>
    </row>
    <row r="490" ht="18.75" customHeight="1" spans="1:3">
      <c r="A490" s="3">
        <v>489</v>
      </c>
      <c r="B490" s="3" t="s">
        <v>825</v>
      </c>
      <c r="C490" s="3" t="s">
        <v>826</v>
      </c>
    </row>
    <row r="491" ht="18.75" customHeight="1" spans="1:3">
      <c r="A491" s="3">
        <v>490</v>
      </c>
      <c r="B491" s="3" t="s">
        <v>827</v>
      </c>
      <c r="C491" s="3" t="s">
        <v>828</v>
      </c>
    </row>
    <row r="492" ht="18.75" customHeight="1" spans="1:3">
      <c r="A492" s="3">
        <v>491</v>
      </c>
      <c r="B492" s="3" t="s">
        <v>829</v>
      </c>
      <c r="C492" s="3" t="s">
        <v>830</v>
      </c>
    </row>
    <row r="493" ht="18.75" customHeight="1" spans="1:3">
      <c r="A493" s="3">
        <v>492</v>
      </c>
      <c r="B493" s="3" t="s">
        <v>831</v>
      </c>
      <c r="C493" s="3" t="s">
        <v>832</v>
      </c>
    </row>
    <row r="494" ht="18.75" customHeight="1" spans="1:3">
      <c r="A494" s="3">
        <v>493</v>
      </c>
      <c r="B494" s="3" t="s">
        <v>833</v>
      </c>
      <c r="C494" s="3" t="str">
        <f>_xlfn.CONCAT("91110302MA01LA5J78")</f>
        <v>91110302MA01LA5J78</v>
      </c>
    </row>
    <row r="495" ht="18.75" customHeight="1" spans="1:3">
      <c r="A495" s="3">
        <v>494</v>
      </c>
      <c r="B495" s="3" t="s">
        <v>834</v>
      </c>
      <c r="C495" s="3" t="s">
        <v>835</v>
      </c>
    </row>
    <row r="496" ht="18.75" customHeight="1" spans="1:3">
      <c r="A496" s="3">
        <v>495</v>
      </c>
      <c r="B496" s="3" t="s">
        <v>836</v>
      </c>
      <c r="C496" s="3" t="s">
        <v>837</v>
      </c>
    </row>
    <row r="497" ht="18.75" customHeight="1" spans="1:3">
      <c r="A497" s="3">
        <v>496</v>
      </c>
      <c r="B497" s="3" t="s">
        <v>838</v>
      </c>
      <c r="C497" s="3" t="s">
        <v>839</v>
      </c>
    </row>
    <row r="498" ht="18.75" customHeight="1" spans="1:3">
      <c r="A498" s="3">
        <v>497</v>
      </c>
      <c r="B498" s="3" t="s">
        <v>840</v>
      </c>
      <c r="C498" s="3" t="s">
        <v>841</v>
      </c>
    </row>
    <row r="499" ht="18.75" customHeight="1" spans="1:3">
      <c r="A499" s="3">
        <v>498</v>
      </c>
      <c r="B499" s="3" t="s">
        <v>842</v>
      </c>
      <c r="C499" s="3" t="str">
        <f>_xlfn.CONCAT("911103025712844302")</f>
        <v>911103025712844302</v>
      </c>
    </row>
    <row r="500" ht="18.75" customHeight="1" spans="1:3">
      <c r="A500" s="3">
        <v>499</v>
      </c>
      <c r="B500" s="3" t="s">
        <v>843</v>
      </c>
      <c r="C500" s="3" t="str">
        <f>_xlfn.CONCAT("91110105MA017DWPX6")</f>
        <v>91110105MA017DWPX6</v>
      </c>
    </row>
    <row r="501" ht="18.75" customHeight="1" spans="1:3">
      <c r="A501" s="3">
        <v>500</v>
      </c>
      <c r="B501" s="3" t="s">
        <v>844</v>
      </c>
      <c r="C501" s="3" t="s">
        <v>845</v>
      </c>
    </row>
    <row r="502" ht="18.75" customHeight="1" spans="1:3">
      <c r="A502" s="3">
        <v>501</v>
      </c>
      <c r="B502" s="3" t="s">
        <v>846</v>
      </c>
      <c r="C502" s="3" t="str">
        <f>_xlfn.CONCAT("911101056774195750")</f>
        <v>911101056774195750</v>
      </c>
    </row>
    <row r="503" ht="18.75" customHeight="1" spans="1:3">
      <c r="A503" s="3">
        <v>502</v>
      </c>
      <c r="B503" s="3" t="s">
        <v>847</v>
      </c>
      <c r="C503" s="3" t="s">
        <v>848</v>
      </c>
    </row>
    <row r="504" ht="18.75" customHeight="1" spans="1:3">
      <c r="A504" s="3">
        <v>503</v>
      </c>
      <c r="B504" s="3" t="s">
        <v>849</v>
      </c>
      <c r="C504" s="3" t="s">
        <v>850</v>
      </c>
    </row>
    <row r="505" ht="18.75" customHeight="1" spans="1:3">
      <c r="A505" s="3">
        <v>504</v>
      </c>
      <c r="B505" s="3" t="s">
        <v>851</v>
      </c>
      <c r="C505" s="3" t="str">
        <f>_xlfn.CONCAT("911103025844856967")</f>
        <v>911103025844856967</v>
      </c>
    </row>
    <row r="506" ht="18.75" customHeight="1" spans="1:3">
      <c r="A506" s="3">
        <v>505</v>
      </c>
      <c r="B506" s="3" t="s">
        <v>852</v>
      </c>
      <c r="C506" s="3" t="s">
        <v>853</v>
      </c>
    </row>
    <row r="507" ht="18.75" customHeight="1" spans="1:3">
      <c r="A507" s="3">
        <v>506</v>
      </c>
      <c r="B507" s="3" t="s">
        <v>854</v>
      </c>
      <c r="C507" s="3" t="s">
        <v>855</v>
      </c>
    </row>
    <row r="508" ht="18.75" customHeight="1" spans="1:3">
      <c r="A508" s="3">
        <v>507</v>
      </c>
      <c r="B508" s="3" t="s">
        <v>856</v>
      </c>
      <c r="C508" s="3" t="s">
        <v>857</v>
      </c>
    </row>
    <row r="509" ht="18.75" customHeight="1" spans="1:3">
      <c r="A509" s="3">
        <v>508</v>
      </c>
      <c r="B509" s="3" t="s">
        <v>858</v>
      </c>
      <c r="C509" s="3" t="s">
        <v>859</v>
      </c>
    </row>
    <row r="510" ht="18.75" customHeight="1" spans="1:3">
      <c r="A510" s="3">
        <v>509</v>
      </c>
      <c r="B510" s="3" t="s">
        <v>860</v>
      </c>
      <c r="C510" s="3" t="s">
        <v>861</v>
      </c>
    </row>
    <row r="511" ht="18.75" customHeight="1" spans="1:3">
      <c r="A511" s="3">
        <v>510</v>
      </c>
      <c r="B511" s="3" t="s">
        <v>862</v>
      </c>
      <c r="C511" s="3" t="s">
        <v>863</v>
      </c>
    </row>
    <row r="512" ht="18.75" customHeight="1" spans="1:3">
      <c r="A512" s="3">
        <v>511</v>
      </c>
      <c r="B512" s="3" t="s">
        <v>864</v>
      </c>
      <c r="C512" s="3" t="s">
        <v>865</v>
      </c>
    </row>
    <row r="513" ht="18.75" customHeight="1" spans="1:3">
      <c r="A513" s="3">
        <v>512</v>
      </c>
      <c r="B513" s="3" t="s">
        <v>866</v>
      </c>
      <c r="C513" s="3" t="s">
        <v>867</v>
      </c>
    </row>
    <row r="514" ht="18.75" customHeight="1" spans="1:3">
      <c r="A514" s="3">
        <v>513</v>
      </c>
      <c r="B514" s="3" t="s">
        <v>868</v>
      </c>
      <c r="C514" s="3" t="s">
        <v>869</v>
      </c>
    </row>
    <row r="515" ht="18.75" customHeight="1" spans="1:3">
      <c r="A515" s="3">
        <v>514</v>
      </c>
      <c r="B515" s="3" t="s">
        <v>870</v>
      </c>
      <c r="C515" s="3" t="s">
        <v>871</v>
      </c>
    </row>
    <row r="516" ht="18.75" customHeight="1" spans="1:3">
      <c r="A516" s="3">
        <v>515</v>
      </c>
      <c r="B516" s="3" t="s">
        <v>872</v>
      </c>
      <c r="C516" s="3" t="s">
        <v>873</v>
      </c>
    </row>
    <row r="517" ht="18.75" customHeight="1" spans="1:3">
      <c r="A517" s="3">
        <v>516</v>
      </c>
      <c r="B517" s="3" t="s">
        <v>874</v>
      </c>
      <c r="C517" s="3" t="s">
        <v>875</v>
      </c>
    </row>
    <row r="518" ht="18.75" customHeight="1" spans="1:3">
      <c r="A518" s="3">
        <v>517</v>
      </c>
      <c r="B518" s="3" t="s">
        <v>876</v>
      </c>
      <c r="C518" s="3" t="s">
        <v>877</v>
      </c>
    </row>
    <row r="519" ht="18.75" customHeight="1" spans="1:3">
      <c r="A519" s="3">
        <v>518</v>
      </c>
      <c r="B519" s="3" t="s">
        <v>878</v>
      </c>
      <c r="C519" s="3" t="str">
        <f>_xlfn.CONCAT("911101123065884254")</f>
        <v>911101123065884254</v>
      </c>
    </row>
    <row r="520" ht="18.75" customHeight="1" spans="1:3">
      <c r="A520" s="3">
        <v>519</v>
      </c>
      <c r="B520" s="3" t="s">
        <v>879</v>
      </c>
      <c r="C520" s="3" t="str">
        <f>_xlfn.CONCAT("911101151029096376")</f>
        <v>911101151029096376</v>
      </c>
    </row>
    <row r="521" ht="18.75" customHeight="1" spans="1:3">
      <c r="A521" s="3">
        <v>520</v>
      </c>
      <c r="B521" s="3" t="s">
        <v>880</v>
      </c>
      <c r="C521" s="3" t="s">
        <v>881</v>
      </c>
    </row>
    <row r="522" ht="18.75" customHeight="1" spans="1:3">
      <c r="A522" s="3">
        <v>521</v>
      </c>
      <c r="B522" s="3" t="s">
        <v>882</v>
      </c>
      <c r="C522" s="3" t="str">
        <f>_xlfn.CONCAT("91110116MA01CREP08")</f>
        <v>91110116MA01CREP08</v>
      </c>
    </row>
    <row r="523" ht="18.75" customHeight="1" spans="1:3">
      <c r="A523" s="3">
        <v>522</v>
      </c>
      <c r="B523" s="3" t="s">
        <v>883</v>
      </c>
      <c r="C523" s="3" t="s">
        <v>884</v>
      </c>
    </row>
    <row r="524" ht="18.75" customHeight="1" spans="1:3">
      <c r="A524" s="3">
        <v>523</v>
      </c>
      <c r="B524" s="3" t="s">
        <v>885</v>
      </c>
      <c r="C524" s="3" t="str">
        <f>_xlfn.CONCAT("91110112MA01HL4542")</f>
        <v>91110112MA01HL4542</v>
      </c>
    </row>
    <row r="525" ht="18.75" customHeight="1" spans="1:3">
      <c r="A525" s="3">
        <v>524</v>
      </c>
      <c r="B525" s="3" t="s">
        <v>886</v>
      </c>
      <c r="C525" s="3" t="str">
        <f>_xlfn.CONCAT("91110302MA017B1P79")</f>
        <v>91110302MA017B1P79</v>
      </c>
    </row>
    <row r="526" ht="18.75" customHeight="1" spans="1:3">
      <c r="A526" s="3">
        <v>525</v>
      </c>
      <c r="B526" s="3" t="s">
        <v>887</v>
      </c>
      <c r="C526" s="3" t="s">
        <v>888</v>
      </c>
    </row>
    <row r="527" ht="18.75" customHeight="1" spans="1:3">
      <c r="A527" s="3">
        <v>526</v>
      </c>
      <c r="B527" s="3" t="s">
        <v>889</v>
      </c>
      <c r="C527" s="3" t="s">
        <v>890</v>
      </c>
    </row>
    <row r="528" ht="18.75" customHeight="1" spans="1:3">
      <c r="A528" s="3">
        <v>527</v>
      </c>
      <c r="B528" s="3" t="s">
        <v>891</v>
      </c>
      <c r="C528" s="3" t="str">
        <f>_xlfn.CONCAT("91110302MA01DUD896")</f>
        <v>91110302MA01DUD896</v>
      </c>
    </row>
    <row r="529" ht="18.75" customHeight="1" spans="1:3">
      <c r="A529" s="3">
        <v>528</v>
      </c>
      <c r="B529" s="3" t="s">
        <v>892</v>
      </c>
      <c r="C529" s="3" t="str">
        <f>_xlfn.CONCAT("911103023355320331")</f>
        <v>911103023355320331</v>
      </c>
    </row>
    <row r="530" ht="18.75" customHeight="1" spans="1:3">
      <c r="A530" s="3">
        <v>529</v>
      </c>
      <c r="B530" s="3" t="s">
        <v>893</v>
      </c>
      <c r="C530" s="3" t="s">
        <v>894</v>
      </c>
    </row>
    <row r="531" ht="18.75" customHeight="1" spans="1:3">
      <c r="A531" s="3">
        <v>530</v>
      </c>
      <c r="B531" s="3" t="s">
        <v>895</v>
      </c>
      <c r="C531" s="3" t="str">
        <f>_xlfn.CONCAT("911101060997359119")</f>
        <v>911101060997359119</v>
      </c>
    </row>
    <row r="532" ht="18.75" customHeight="1" spans="1:3">
      <c r="A532" s="3">
        <v>531</v>
      </c>
      <c r="B532" s="3" t="s">
        <v>896</v>
      </c>
      <c r="C532" s="3" t="str">
        <f>_xlfn.CONCAT("911101150982615157")</f>
        <v>911101150982615157</v>
      </c>
    </row>
    <row r="533" ht="18.75" customHeight="1" spans="1:3">
      <c r="A533" s="3">
        <v>532</v>
      </c>
      <c r="B533" s="3" t="s">
        <v>897</v>
      </c>
      <c r="C533" s="3" t="s">
        <v>898</v>
      </c>
    </row>
    <row r="534" ht="18.75" customHeight="1" spans="1:3">
      <c r="A534" s="3">
        <v>533</v>
      </c>
      <c r="B534" s="3" t="s">
        <v>899</v>
      </c>
      <c r="C534" s="3" t="str">
        <f>_xlfn.CONCAT("9111030256746907X6")</f>
        <v>9111030256746907X6</v>
      </c>
    </row>
    <row r="535" ht="18.75" customHeight="1" spans="1:3">
      <c r="A535" s="3">
        <v>534</v>
      </c>
      <c r="B535" s="3" t="s">
        <v>900</v>
      </c>
      <c r="C535" s="3" t="s">
        <v>901</v>
      </c>
    </row>
    <row r="536" ht="18.75" customHeight="1" spans="1:3">
      <c r="A536" s="3">
        <v>535</v>
      </c>
      <c r="B536" s="3" t="s">
        <v>902</v>
      </c>
      <c r="C536" s="3" t="s">
        <v>903</v>
      </c>
    </row>
    <row r="537" ht="18.75" customHeight="1" spans="1:3">
      <c r="A537" s="3">
        <v>536</v>
      </c>
      <c r="B537" s="3" t="s">
        <v>904</v>
      </c>
      <c r="C537" s="3" t="str">
        <f>_xlfn.CONCAT("91110106MA04CFK124")</f>
        <v>91110106MA04CFK124</v>
      </c>
    </row>
    <row r="538" ht="18.75" customHeight="1" spans="1:3">
      <c r="A538" s="3">
        <v>537</v>
      </c>
      <c r="B538" s="3" t="s">
        <v>905</v>
      </c>
      <c r="C538" s="3" t="str">
        <f>_xlfn.CONCAT("91110302MA00AEYL88")</f>
        <v>91110302MA00AEYL88</v>
      </c>
    </row>
    <row r="539" ht="18.75" customHeight="1" spans="1:3">
      <c r="A539" s="3">
        <v>538</v>
      </c>
      <c r="B539" s="3" t="s">
        <v>906</v>
      </c>
      <c r="C539" s="3" t="s">
        <v>907</v>
      </c>
    </row>
    <row r="540" ht="18.75" customHeight="1" spans="1:3">
      <c r="A540" s="3">
        <v>539</v>
      </c>
      <c r="B540" s="3" t="s">
        <v>908</v>
      </c>
      <c r="C540" s="3" t="str">
        <f>_xlfn.CONCAT("91110108MA01QCB615")</f>
        <v>91110108MA01QCB615</v>
      </c>
    </row>
    <row r="541" ht="18.75" customHeight="1" spans="1:3">
      <c r="A541" s="3">
        <v>540</v>
      </c>
      <c r="B541" s="3" t="s">
        <v>909</v>
      </c>
      <c r="C541" s="3" t="s">
        <v>910</v>
      </c>
    </row>
    <row r="542" ht="18.75" customHeight="1" spans="1:3">
      <c r="A542" s="3">
        <v>541</v>
      </c>
      <c r="B542" s="3" t="s">
        <v>911</v>
      </c>
      <c r="C542" s="3" t="s">
        <v>912</v>
      </c>
    </row>
    <row r="543" ht="18.75" customHeight="1" spans="1:3">
      <c r="A543" s="3">
        <v>542</v>
      </c>
      <c r="B543" s="3" t="s">
        <v>913</v>
      </c>
      <c r="C543" s="3" t="s">
        <v>914</v>
      </c>
    </row>
    <row r="544" ht="18.75" customHeight="1" spans="1:3">
      <c r="A544" s="3">
        <v>543</v>
      </c>
      <c r="B544" s="3" t="s">
        <v>915</v>
      </c>
      <c r="C544" s="3" t="s">
        <v>916</v>
      </c>
    </row>
    <row r="545" ht="18.75" customHeight="1" spans="1:3">
      <c r="A545" s="3">
        <v>544</v>
      </c>
      <c r="B545" s="3" t="s">
        <v>917</v>
      </c>
      <c r="C545" s="3" t="s">
        <v>918</v>
      </c>
    </row>
    <row r="546" ht="18.75" customHeight="1" spans="1:3">
      <c r="A546" s="3">
        <v>545</v>
      </c>
      <c r="B546" s="3" t="s">
        <v>919</v>
      </c>
      <c r="C546" s="3" t="s">
        <v>920</v>
      </c>
    </row>
    <row r="547" ht="18.75" customHeight="1" spans="1:3">
      <c r="A547" s="3">
        <v>546</v>
      </c>
      <c r="B547" s="3" t="s">
        <v>921</v>
      </c>
      <c r="C547" s="3" t="s">
        <v>922</v>
      </c>
    </row>
    <row r="548" ht="18.75" customHeight="1" spans="1:3">
      <c r="A548" s="3">
        <v>547</v>
      </c>
      <c r="B548" s="3" t="s">
        <v>923</v>
      </c>
      <c r="C548" s="3" t="s">
        <v>924</v>
      </c>
    </row>
    <row r="549" ht="18.75" customHeight="1" spans="1:3">
      <c r="A549" s="3">
        <v>548</v>
      </c>
      <c r="B549" s="3" t="s">
        <v>925</v>
      </c>
      <c r="C549" s="3" t="s">
        <v>926</v>
      </c>
    </row>
    <row r="550" ht="18.75" customHeight="1" spans="1:3">
      <c r="A550" s="3">
        <v>549</v>
      </c>
      <c r="B550" s="3" t="s">
        <v>927</v>
      </c>
      <c r="C550" s="3" t="s">
        <v>928</v>
      </c>
    </row>
    <row r="551" ht="18.75" customHeight="1" spans="1:3">
      <c r="A551" s="3">
        <v>550</v>
      </c>
      <c r="B551" s="3" t="s">
        <v>929</v>
      </c>
      <c r="C551" s="3" t="str">
        <f>_xlfn.CONCAT("91110108MA004XBQ15")</f>
        <v>91110108MA004XBQ15</v>
      </c>
    </row>
    <row r="552" ht="18.75" customHeight="1" spans="1:3">
      <c r="A552" s="3">
        <v>551</v>
      </c>
      <c r="B552" s="3" t="s">
        <v>930</v>
      </c>
      <c r="C552" s="3" t="s">
        <v>931</v>
      </c>
    </row>
    <row r="553" ht="18.75" customHeight="1" spans="1:3">
      <c r="A553" s="3">
        <v>552</v>
      </c>
      <c r="B553" s="3" t="s">
        <v>932</v>
      </c>
      <c r="C553" s="3" t="s">
        <v>933</v>
      </c>
    </row>
    <row r="554" ht="18.75" customHeight="1" spans="1:3">
      <c r="A554" s="3">
        <v>553</v>
      </c>
      <c r="B554" s="3" t="s">
        <v>934</v>
      </c>
      <c r="C554" s="3" t="s">
        <v>935</v>
      </c>
    </row>
    <row r="555" ht="18.75" customHeight="1" spans="1:3">
      <c r="A555" s="3">
        <v>554</v>
      </c>
      <c r="B555" s="3" t="s">
        <v>936</v>
      </c>
      <c r="C555" s="3" t="s">
        <v>937</v>
      </c>
    </row>
    <row r="556" ht="18.75" customHeight="1" spans="1:3">
      <c r="A556" s="3">
        <v>555</v>
      </c>
      <c r="B556" s="3" t="s">
        <v>938</v>
      </c>
      <c r="C556" s="3" t="s">
        <v>939</v>
      </c>
    </row>
    <row r="557" ht="18.75" customHeight="1" spans="1:3">
      <c r="A557" s="3">
        <v>556</v>
      </c>
      <c r="B557" s="3" t="s">
        <v>940</v>
      </c>
      <c r="C557" s="3" t="str">
        <f>_xlfn.CONCAT("91110302MA01X0JC79")</f>
        <v>91110302MA01X0JC79</v>
      </c>
    </row>
    <row r="558" ht="18.75" customHeight="1" spans="1:3">
      <c r="A558" s="3">
        <v>557</v>
      </c>
      <c r="B558" s="3" t="s">
        <v>941</v>
      </c>
      <c r="C558" s="3" t="str">
        <f>_xlfn.CONCAT("911103023974694550")</f>
        <v>911103023974694550</v>
      </c>
    </row>
    <row r="559" ht="18.75" customHeight="1" spans="1:3">
      <c r="A559" s="3">
        <v>558</v>
      </c>
      <c r="B559" s="3" t="s">
        <v>942</v>
      </c>
      <c r="C559" s="3" t="s">
        <v>943</v>
      </c>
    </row>
    <row r="560" ht="18.75" customHeight="1" spans="1:3">
      <c r="A560" s="3">
        <v>559</v>
      </c>
      <c r="B560" s="3" t="s">
        <v>944</v>
      </c>
      <c r="C560" s="3" t="s">
        <v>945</v>
      </c>
    </row>
    <row r="561" ht="18.75" customHeight="1" spans="1:3">
      <c r="A561" s="3">
        <v>560</v>
      </c>
      <c r="B561" s="3" t="s">
        <v>946</v>
      </c>
      <c r="C561" s="3" t="str">
        <f>_xlfn.CONCAT("911103027644201012")</f>
        <v>911103027644201012</v>
      </c>
    </row>
    <row r="562" ht="18.75" customHeight="1" spans="1:3">
      <c r="A562" s="3">
        <v>561</v>
      </c>
      <c r="B562" s="3" t="s">
        <v>947</v>
      </c>
      <c r="C562" s="3" t="str">
        <f>_xlfn.CONCAT("91110115MA0177GE16")</f>
        <v>91110115MA0177GE16</v>
      </c>
    </row>
    <row r="563" ht="18.75" customHeight="1" spans="1:3">
      <c r="A563" s="3">
        <v>562</v>
      </c>
      <c r="B563" s="3" t="s">
        <v>948</v>
      </c>
      <c r="C563" s="3" t="s">
        <v>949</v>
      </c>
    </row>
    <row r="564" ht="18.75" customHeight="1" spans="1:3">
      <c r="A564" s="3">
        <v>563</v>
      </c>
      <c r="B564" s="3" t="s">
        <v>950</v>
      </c>
      <c r="C564" s="3" t="s">
        <v>951</v>
      </c>
    </row>
    <row r="565" ht="18.75" customHeight="1" spans="1:3">
      <c r="A565" s="3">
        <v>564</v>
      </c>
      <c r="B565" s="3" t="s">
        <v>952</v>
      </c>
      <c r="C565" s="3" t="s">
        <v>953</v>
      </c>
    </row>
    <row r="566" ht="18.75" customHeight="1" spans="1:3">
      <c r="A566" s="3">
        <v>565</v>
      </c>
      <c r="B566" s="3" t="s">
        <v>954</v>
      </c>
      <c r="C566" s="3" t="s">
        <v>955</v>
      </c>
    </row>
    <row r="567" ht="18.75" customHeight="1" spans="1:3">
      <c r="A567" s="3">
        <v>566</v>
      </c>
      <c r="B567" s="3" t="s">
        <v>956</v>
      </c>
      <c r="C567" s="3" t="s">
        <v>957</v>
      </c>
    </row>
    <row r="568" ht="18.75" customHeight="1" spans="1:3">
      <c r="A568" s="3">
        <v>567</v>
      </c>
      <c r="B568" s="3" t="s">
        <v>958</v>
      </c>
      <c r="C568" s="3" t="s">
        <v>959</v>
      </c>
    </row>
    <row r="569" ht="18.75" customHeight="1" spans="1:3">
      <c r="A569" s="3">
        <v>568</v>
      </c>
      <c r="B569" s="3" t="s">
        <v>960</v>
      </c>
      <c r="C569" s="3" t="s">
        <v>961</v>
      </c>
    </row>
    <row r="570" ht="18.75" customHeight="1" spans="1:3">
      <c r="A570" s="3">
        <v>569</v>
      </c>
      <c r="B570" s="3" t="s">
        <v>962</v>
      </c>
      <c r="C570" s="3" t="s">
        <v>963</v>
      </c>
    </row>
    <row r="571" ht="18.75" customHeight="1" spans="1:3">
      <c r="A571" s="3">
        <v>570</v>
      </c>
      <c r="B571" s="3" t="s">
        <v>964</v>
      </c>
      <c r="C571" s="3" t="s">
        <v>965</v>
      </c>
    </row>
    <row r="572" ht="18.75" customHeight="1" spans="1:3">
      <c r="A572" s="3">
        <v>571</v>
      </c>
      <c r="B572" s="3" t="s">
        <v>966</v>
      </c>
      <c r="C572" s="3" t="s">
        <v>967</v>
      </c>
    </row>
    <row r="573" ht="18.75" customHeight="1" spans="1:3">
      <c r="A573" s="3">
        <v>572</v>
      </c>
      <c r="B573" s="3" t="s">
        <v>968</v>
      </c>
      <c r="C573" s="3" t="s">
        <v>969</v>
      </c>
    </row>
    <row r="574" ht="18.75" customHeight="1" spans="1:3">
      <c r="A574" s="3">
        <v>573</v>
      </c>
      <c r="B574" s="3" t="s">
        <v>970</v>
      </c>
      <c r="C574" s="3" t="s">
        <v>971</v>
      </c>
    </row>
    <row r="575" ht="18.75" customHeight="1" spans="1:3">
      <c r="A575" s="3">
        <v>574</v>
      </c>
      <c r="B575" s="3" t="s">
        <v>972</v>
      </c>
      <c r="C575" s="3" t="s">
        <v>973</v>
      </c>
    </row>
    <row r="576" ht="18.75" customHeight="1" spans="1:3">
      <c r="A576" s="3">
        <v>575</v>
      </c>
      <c r="B576" s="3" t="s">
        <v>974</v>
      </c>
      <c r="C576" s="3" t="s">
        <v>975</v>
      </c>
    </row>
    <row r="577" ht="18.75" customHeight="1" spans="1:3">
      <c r="A577" s="3">
        <v>576</v>
      </c>
      <c r="B577" s="3" t="s">
        <v>976</v>
      </c>
      <c r="C577" s="3" t="s">
        <v>977</v>
      </c>
    </row>
    <row r="578" ht="18.75" customHeight="1" spans="1:3">
      <c r="A578" s="3">
        <v>577</v>
      </c>
      <c r="B578" s="3" t="s">
        <v>978</v>
      </c>
      <c r="C578" s="3" t="s">
        <v>979</v>
      </c>
    </row>
    <row r="579" ht="18.75" customHeight="1" spans="1:3">
      <c r="A579" s="3">
        <v>578</v>
      </c>
      <c r="B579" s="3" t="s">
        <v>980</v>
      </c>
      <c r="C579" s="3" t="s">
        <v>981</v>
      </c>
    </row>
    <row r="580" ht="18.75" customHeight="1" spans="1:3">
      <c r="A580" s="3">
        <v>579</v>
      </c>
      <c r="B580" s="3" t="s">
        <v>982</v>
      </c>
      <c r="C580" s="3" t="str">
        <f>_xlfn.CONCAT("91110108MA00E5XR82")</f>
        <v>91110108MA00E5XR82</v>
      </c>
    </row>
    <row r="581" ht="18.75" customHeight="1" spans="1:3">
      <c r="A581" s="3">
        <v>580</v>
      </c>
      <c r="B581" s="3" t="s">
        <v>983</v>
      </c>
      <c r="C581" s="3" t="str">
        <f>_xlfn.CONCAT("911101060855197673")</f>
        <v>911101060855197673</v>
      </c>
    </row>
    <row r="582" ht="18.75" customHeight="1" spans="1:3">
      <c r="A582" s="3">
        <v>581</v>
      </c>
      <c r="B582" s="3" t="s">
        <v>984</v>
      </c>
      <c r="C582" s="3" t="s">
        <v>985</v>
      </c>
    </row>
    <row r="583" ht="18.75" customHeight="1" spans="1:3">
      <c r="A583" s="3">
        <v>582</v>
      </c>
      <c r="B583" s="3" t="s">
        <v>986</v>
      </c>
      <c r="C583" s="3" t="s">
        <v>987</v>
      </c>
    </row>
    <row r="584" ht="18.75" customHeight="1" spans="1:3">
      <c r="A584" s="3">
        <v>583</v>
      </c>
      <c r="B584" s="3" t="s">
        <v>988</v>
      </c>
      <c r="C584" s="3" t="str">
        <f>_xlfn.CONCAT("91110302MA01X3XQ90")</f>
        <v>91110302MA01X3XQ90</v>
      </c>
    </row>
    <row r="585" ht="18.75" customHeight="1" spans="1:3">
      <c r="A585" s="3">
        <v>584</v>
      </c>
      <c r="B585" s="3" t="s">
        <v>989</v>
      </c>
      <c r="C585" s="3" t="str">
        <f>_xlfn.CONCAT("911103023182681620")</f>
        <v>911103023182681620</v>
      </c>
    </row>
    <row r="586" ht="18.75" customHeight="1" spans="1:3">
      <c r="A586" s="3">
        <v>585</v>
      </c>
      <c r="B586" s="3" t="s">
        <v>990</v>
      </c>
      <c r="C586" s="3" t="s">
        <v>991</v>
      </c>
    </row>
    <row r="587" ht="18.75" customHeight="1" spans="1:3">
      <c r="A587" s="3">
        <v>586</v>
      </c>
      <c r="B587" s="3" t="s">
        <v>992</v>
      </c>
      <c r="C587" s="3" t="s">
        <v>993</v>
      </c>
    </row>
    <row r="588" ht="18.75" customHeight="1" spans="1:3">
      <c r="A588" s="3">
        <v>587</v>
      </c>
      <c r="B588" s="3" t="s">
        <v>994</v>
      </c>
      <c r="C588" s="3" t="str">
        <f>_xlfn.CONCAT("91110112MA003KJN76")</f>
        <v>91110112MA003KJN76</v>
      </c>
    </row>
    <row r="589" ht="18.75" customHeight="1" spans="1:3">
      <c r="A589" s="3">
        <v>588</v>
      </c>
      <c r="B589" s="3" t="s">
        <v>995</v>
      </c>
      <c r="C589" s="3" t="s">
        <v>996</v>
      </c>
    </row>
    <row r="590" ht="18.75" customHeight="1" spans="1:3">
      <c r="A590" s="3">
        <v>589</v>
      </c>
      <c r="B590" s="3" t="s">
        <v>997</v>
      </c>
      <c r="C590" s="3" t="s">
        <v>998</v>
      </c>
    </row>
    <row r="591" ht="18.75" customHeight="1" spans="1:3">
      <c r="A591" s="3">
        <v>590</v>
      </c>
      <c r="B591" s="3" t="s">
        <v>999</v>
      </c>
      <c r="C591" s="3" t="s">
        <v>1000</v>
      </c>
    </row>
    <row r="592" ht="18.75" customHeight="1" spans="1:3">
      <c r="A592" s="3">
        <v>591</v>
      </c>
      <c r="B592" s="3" t="s">
        <v>1001</v>
      </c>
      <c r="C592" s="3" t="str">
        <f>_xlfn.CONCAT("911101080612969682")</f>
        <v>911101080612969682</v>
      </c>
    </row>
    <row r="593" ht="18.75" customHeight="1" spans="1:3">
      <c r="A593" s="3">
        <v>592</v>
      </c>
      <c r="B593" s="3" t="s">
        <v>1002</v>
      </c>
      <c r="C593" s="3" t="s">
        <v>1003</v>
      </c>
    </row>
    <row r="594" ht="18.75" customHeight="1" spans="1:3">
      <c r="A594" s="3">
        <v>593</v>
      </c>
      <c r="B594" s="3" t="s">
        <v>1004</v>
      </c>
      <c r="C594" s="3" t="str">
        <f>_xlfn.CONCAT("911101020896635045")</f>
        <v>911101020896635045</v>
      </c>
    </row>
    <row r="595" ht="18.75" customHeight="1" spans="1:3">
      <c r="A595" s="3">
        <v>594</v>
      </c>
      <c r="B595" s="3" t="s">
        <v>1005</v>
      </c>
      <c r="C595" s="3" t="s">
        <v>1006</v>
      </c>
    </row>
    <row r="596" ht="18.75" customHeight="1" spans="1:3">
      <c r="A596" s="3">
        <v>595</v>
      </c>
      <c r="B596" s="3" t="s">
        <v>1007</v>
      </c>
      <c r="C596" s="3" t="s">
        <v>1008</v>
      </c>
    </row>
    <row r="597" ht="18.75" customHeight="1" spans="1:3">
      <c r="A597" s="3">
        <v>596</v>
      </c>
      <c r="B597" s="3" t="s">
        <v>1009</v>
      </c>
      <c r="C597" s="3" t="s">
        <v>1010</v>
      </c>
    </row>
    <row r="598" ht="18.75" customHeight="1" spans="1:3">
      <c r="A598" s="3">
        <v>597</v>
      </c>
      <c r="B598" s="3" t="s">
        <v>1011</v>
      </c>
      <c r="C598" s="3" t="str">
        <f>_xlfn.CONCAT("9111030280289654X2")</f>
        <v>9111030280289654X2</v>
      </c>
    </row>
    <row r="599" ht="18.75" customHeight="1" spans="1:3">
      <c r="A599" s="3">
        <v>598</v>
      </c>
      <c r="B599" s="3" t="s">
        <v>1012</v>
      </c>
      <c r="C599" s="3" t="s">
        <v>1013</v>
      </c>
    </row>
    <row r="600" ht="18.75" customHeight="1" spans="1:3">
      <c r="A600" s="3">
        <v>599</v>
      </c>
      <c r="B600" s="3" t="s">
        <v>1014</v>
      </c>
      <c r="C600" s="3" t="str">
        <f>_xlfn.CONCAT("911101158028909490")</f>
        <v>911101158028909490</v>
      </c>
    </row>
    <row r="601" ht="18.75" customHeight="1" spans="1:3">
      <c r="A601" s="3">
        <v>600</v>
      </c>
      <c r="B601" s="3" t="s">
        <v>1015</v>
      </c>
      <c r="C601" s="3" t="str">
        <f>_xlfn.CONCAT("911103026804513739")</f>
        <v>911103026804513739</v>
      </c>
    </row>
    <row r="602" ht="18.75" customHeight="1" spans="1:3">
      <c r="A602" s="3">
        <v>601</v>
      </c>
      <c r="B602" s="3" t="s">
        <v>1016</v>
      </c>
      <c r="C602" s="3" t="s">
        <v>1017</v>
      </c>
    </row>
    <row r="603" ht="18.75" customHeight="1" spans="1:3">
      <c r="A603" s="3">
        <v>602</v>
      </c>
      <c r="B603" s="3" t="s">
        <v>1018</v>
      </c>
      <c r="C603" s="3" t="s">
        <v>1019</v>
      </c>
    </row>
    <row r="604" ht="18.75" customHeight="1" spans="1:3">
      <c r="A604" s="3">
        <v>603</v>
      </c>
      <c r="B604" s="3" t="s">
        <v>1020</v>
      </c>
      <c r="C604" s="3" t="s">
        <v>1021</v>
      </c>
    </row>
    <row r="605" ht="18.75" customHeight="1" spans="1:3">
      <c r="A605" s="3">
        <v>604</v>
      </c>
      <c r="B605" s="3" t="s">
        <v>1022</v>
      </c>
      <c r="C605" s="3" t="str">
        <f>_xlfn.CONCAT("911101125548953879")</f>
        <v>911101125548953879</v>
      </c>
    </row>
    <row r="606" ht="18.75" customHeight="1" spans="1:3">
      <c r="A606" s="3">
        <v>605</v>
      </c>
      <c r="B606" s="3" t="s">
        <v>1023</v>
      </c>
      <c r="C606" s="3" t="s">
        <v>1024</v>
      </c>
    </row>
    <row r="607" ht="18.75" customHeight="1" spans="1:3">
      <c r="A607" s="3">
        <v>606</v>
      </c>
      <c r="B607" s="3" t="s">
        <v>1025</v>
      </c>
      <c r="C607" s="3" t="s">
        <v>1026</v>
      </c>
    </row>
    <row r="608" ht="18.75" customHeight="1" spans="1:3">
      <c r="A608" s="3">
        <v>607</v>
      </c>
      <c r="B608" s="3" t="s">
        <v>1027</v>
      </c>
      <c r="C608" s="3" t="s">
        <v>1028</v>
      </c>
    </row>
    <row r="609" ht="18.75" customHeight="1" spans="1:3">
      <c r="A609" s="3">
        <v>608</v>
      </c>
      <c r="B609" s="3" t="s">
        <v>1029</v>
      </c>
      <c r="C609" s="3" t="s">
        <v>1030</v>
      </c>
    </row>
    <row r="610" ht="18.75" customHeight="1" spans="1:3">
      <c r="A610" s="3">
        <v>609</v>
      </c>
      <c r="B610" s="3" t="s">
        <v>1031</v>
      </c>
      <c r="C610" s="3" t="str">
        <f>_xlfn.CONCAT("91110302MA0180NWX2")</f>
        <v>91110302MA0180NWX2</v>
      </c>
    </row>
    <row r="611" ht="18.75" customHeight="1" spans="1:3">
      <c r="A611" s="3">
        <v>610</v>
      </c>
      <c r="B611" s="3" t="s">
        <v>1032</v>
      </c>
      <c r="C611" s="3" t="s">
        <v>1033</v>
      </c>
    </row>
    <row r="612" ht="18.75" customHeight="1" spans="1:3">
      <c r="A612" s="3">
        <v>611</v>
      </c>
      <c r="B612" s="3" t="s">
        <v>1034</v>
      </c>
      <c r="C612" s="3" t="str">
        <f>_xlfn.CONCAT("911101125674877291")</f>
        <v>911101125674877291</v>
      </c>
    </row>
    <row r="613" ht="18.75" customHeight="1" spans="1:3">
      <c r="A613" s="3">
        <v>612</v>
      </c>
      <c r="B613" s="3" t="s">
        <v>1035</v>
      </c>
      <c r="C613" s="3" t="s">
        <v>1036</v>
      </c>
    </row>
    <row r="614" ht="18.75" customHeight="1" spans="1:3">
      <c r="A614" s="3">
        <v>613</v>
      </c>
      <c r="B614" s="3" t="s">
        <v>1037</v>
      </c>
      <c r="C614" s="3" t="s">
        <v>1038</v>
      </c>
    </row>
    <row r="615" ht="18.75" customHeight="1" spans="1:3">
      <c r="A615" s="3">
        <v>614</v>
      </c>
      <c r="B615" s="3" t="s">
        <v>1039</v>
      </c>
      <c r="C615" s="3" t="str">
        <f>_xlfn.CONCAT("911101127177317409")</f>
        <v>911101127177317409</v>
      </c>
    </row>
    <row r="616" ht="18.75" customHeight="1" spans="1:3">
      <c r="A616" s="3">
        <v>615</v>
      </c>
      <c r="B616" s="3" t="s">
        <v>1040</v>
      </c>
      <c r="C616" s="3" t="s">
        <v>1041</v>
      </c>
    </row>
    <row r="617" ht="18.75" customHeight="1" spans="1:3">
      <c r="A617" s="3">
        <v>616</v>
      </c>
      <c r="B617" s="3" t="s">
        <v>1042</v>
      </c>
      <c r="C617" s="3" t="str">
        <f>_xlfn.CONCAT("91110302MA006PU413")</f>
        <v>91110302MA006PU413</v>
      </c>
    </row>
    <row r="618" ht="18.75" customHeight="1" spans="1:3">
      <c r="A618" s="3">
        <v>617</v>
      </c>
      <c r="B618" s="3" t="s">
        <v>1043</v>
      </c>
      <c r="C618" s="3" t="s">
        <v>1044</v>
      </c>
    </row>
    <row r="619" ht="18.75" customHeight="1" spans="1:3">
      <c r="A619" s="3">
        <v>618</v>
      </c>
      <c r="B619" s="3" t="s">
        <v>1045</v>
      </c>
      <c r="C619" s="3" t="str">
        <f>_xlfn.CONCAT("911101087461037191")</f>
        <v>911101087461037191</v>
      </c>
    </row>
    <row r="620" ht="18.75" customHeight="1" spans="1:3">
      <c r="A620" s="3">
        <v>619</v>
      </c>
      <c r="B620" s="3" t="s">
        <v>1046</v>
      </c>
      <c r="C620" s="3" t="s">
        <v>1047</v>
      </c>
    </row>
    <row r="621" ht="18.75" customHeight="1" spans="1:3">
      <c r="A621" s="3">
        <v>620</v>
      </c>
      <c r="B621" s="3" t="s">
        <v>1048</v>
      </c>
      <c r="C621" s="3" t="s">
        <v>1049</v>
      </c>
    </row>
    <row r="622" ht="18.75" customHeight="1" spans="1:3">
      <c r="A622" s="3">
        <v>621</v>
      </c>
      <c r="B622" s="3" t="s">
        <v>1050</v>
      </c>
      <c r="C622" s="3" t="s">
        <v>1051</v>
      </c>
    </row>
    <row r="623" ht="18.75" customHeight="1" spans="1:3">
      <c r="A623" s="3">
        <v>622</v>
      </c>
      <c r="B623" s="3" t="s">
        <v>1052</v>
      </c>
      <c r="C623" s="3" t="str">
        <f>_xlfn.CONCAT("91110302MA01C7AKX6")</f>
        <v>91110302MA01C7AKX6</v>
      </c>
    </row>
    <row r="624" ht="18.75" customHeight="1" spans="1:3">
      <c r="A624" s="3">
        <v>623</v>
      </c>
      <c r="B624" s="3" t="s">
        <v>1053</v>
      </c>
      <c r="C624" s="3" t="s">
        <v>1054</v>
      </c>
    </row>
    <row r="625" ht="18.75" customHeight="1" spans="1:3">
      <c r="A625" s="3">
        <v>624</v>
      </c>
      <c r="B625" s="3" t="s">
        <v>1055</v>
      </c>
      <c r="C625" s="3" t="s">
        <v>1056</v>
      </c>
    </row>
    <row r="626" ht="18.75" customHeight="1" spans="1:3">
      <c r="A626" s="3">
        <v>625</v>
      </c>
      <c r="B626" s="3" t="s">
        <v>1057</v>
      </c>
      <c r="C626" s="3" t="str">
        <f>_xlfn.CONCAT("911101057934316273")</f>
        <v>911101057934316273</v>
      </c>
    </row>
    <row r="627" ht="18.75" customHeight="1" spans="1:3">
      <c r="A627" s="3">
        <v>626</v>
      </c>
      <c r="B627" s="3" t="s">
        <v>1058</v>
      </c>
      <c r="C627" s="3" t="s">
        <v>1059</v>
      </c>
    </row>
    <row r="628" ht="18.75" customHeight="1" spans="1:3">
      <c r="A628" s="3">
        <v>627</v>
      </c>
      <c r="B628" s="3" t="s">
        <v>1060</v>
      </c>
      <c r="C628" s="3" t="s">
        <v>1061</v>
      </c>
    </row>
    <row r="629" ht="18.75" customHeight="1" spans="1:3">
      <c r="A629" s="3">
        <v>628</v>
      </c>
      <c r="B629" s="3" t="s">
        <v>1062</v>
      </c>
      <c r="C629" s="3" t="s">
        <v>1063</v>
      </c>
    </row>
    <row r="630" ht="18.75" customHeight="1" spans="1:3">
      <c r="A630" s="3">
        <v>629</v>
      </c>
      <c r="B630" s="3" t="s">
        <v>1064</v>
      </c>
      <c r="C630" s="3" t="s">
        <v>1065</v>
      </c>
    </row>
    <row r="631" ht="18.75" customHeight="1" spans="1:3">
      <c r="A631" s="3">
        <v>630</v>
      </c>
      <c r="B631" s="3" t="s">
        <v>1066</v>
      </c>
      <c r="C631" s="3" t="s">
        <v>1067</v>
      </c>
    </row>
    <row r="632" ht="18.75" customHeight="1" spans="1:3">
      <c r="A632" s="3">
        <v>631</v>
      </c>
      <c r="B632" s="3" t="s">
        <v>1068</v>
      </c>
      <c r="C632" s="3" t="str">
        <f>_xlfn.CONCAT("91110115MA01PAA219")</f>
        <v>91110115MA01PAA219</v>
      </c>
    </row>
    <row r="633" ht="18.75" customHeight="1" spans="1:3">
      <c r="A633" s="3">
        <v>632</v>
      </c>
      <c r="B633" s="3" t="s">
        <v>1069</v>
      </c>
      <c r="C633" s="3" t="str">
        <f>_xlfn.CONCAT("91110108MA00BRR290")</f>
        <v>91110108MA00BRR290</v>
      </c>
    </row>
    <row r="634" ht="18.75" customHeight="1" spans="1:3">
      <c r="A634" s="3">
        <v>633</v>
      </c>
      <c r="B634" s="3" t="s">
        <v>1070</v>
      </c>
      <c r="C634" s="3" t="str">
        <f>_xlfn.CONCAT("91110108MA018LT706")</f>
        <v>91110108MA018LT706</v>
      </c>
    </row>
    <row r="635" ht="18.75" customHeight="1" spans="1:3">
      <c r="A635" s="3">
        <v>634</v>
      </c>
      <c r="B635" s="3" t="s">
        <v>1071</v>
      </c>
      <c r="C635" s="3" t="s">
        <v>1072</v>
      </c>
    </row>
    <row r="636" ht="18.75" customHeight="1" spans="1:3">
      <c r="A636" s="3">
        <v>635</v>
      </c>
      <c r="B636" s="3" t="s">
        <v>1073</v>
      </c>
      <c r="C636" s="3" t="s">
        <v>1074</v>
      </c>
    </row>
    <row r="637" ht="18.75" customHeight="1" spans="1:3">
      <c r="A637" s="3">
        <v>636</v>
      </c>
      <c r="B637" s="3" t="s">
        <v>1075</v>
      </c>
      <c r="C637" s="3" t="str">
        <f>_xlfn.CONCAT("91110302MA01QUPW23")</f>
        <v>91110302MA01QUPW23</v>
      </c>
    </row>
    <row r="638" ht="18.75" customHeight="1" spans="1:3">
      <c r="A638" s="3">
        <v>637</v>
      </c>
      <c r="B638" s="3" t="s">
        <v>1076</v>
      </c>
      <c r="C638" s="3" t="str">
        <f>_xlfn.CONCAT("91110302MA01KNN655")</f>
        <v>91110302MA01KNN655</v>
      </c>
    </row>
    <row r="639" ht="18.75" customHeight="1" spans="1:3">
      <c r="A639" s="3">
        <v>638</v>
      </c>
      <c r="B639" s="3" t="s">
        <v>1077</v>
      </c>
      <c r="C639" s="3" t="s">
        <v>1078</v>
      </c>
    </row>
    <row r="640" ht="18.75" customHeight="1" spans="1:3">
      <c r="A640" s="3">
        <v>639</v>
      </c>
      <c r="B640" s="3" t="s">
        <v>1079</v>
      </c>
      <c r="C640" s="3" t="str">
        <f>_xlfn.CONCAT("91110112MA01QPT297")</f>
        <v>91110112MA01QPT297</v>
      </c>
    </row>
    <row r="641" ht="18.75" customHeight="1" spans="1:3">
      <c r="A641" s="3">
        <v>640</v>
      </c>
      <c r="B641" s="3" t="s">
        <v>1080</v>
      </c>
      <c r="C641" s="3" t="s">
        <v>1081</v>
      </c>
    </row>
    <row r="642" ht="18.75" customHeight="1" spans="1:3">
      <c r="A642" s="3">
        <v>641</v>
      </c>
      <c r="B642" s="3" t="s">
        <v>1082</v>
      </c>
      <c r="C642" s="3" t="s">
        <v>1083</v>
      </c>
    </row>
    <row r="643" ht="18.75" customHeight="1" spans="1:3">
      <c r="A643" s="3">
        <v>642</v>
      </c>
      <c r="B643" s="3" t="s">
        <v>1084</v>
      </c>
      <c r="C643" s="3" t="s">
        <v>1085</v>
      </c>
    </row>
    <row r="644" ht="18.75" customHeight="1" spans="1:3">
      <c r="A644" s="3">
        <v>643</v>
      </c>
      <c r="B644" s="3" t="s">
        <v>1086</v>
      </c>
      <c r="C644" s="3" t="str">
        <f>_xlfn.CONCAT("91110302MA01TBJD36")</f>
        <v>91110302MA01TBJD36</v>
      </c>
    </row>
    <row r="645" ht="18.75" customHeight="1" spans="1:3">
      <c r="A645" s="3">
        <v>644</v>
      </c>
      <c r="B645" s="3" t="s">
        <v>1087</v>
      </c>
      <c r="C645" s="3" t="s">
        <v>1088</v>
      </c>
    </row>
    <row r="646" ht="18.75" customHeight="1" spans="1:3">
      <c r="A646" s="3">
        <v>645</v>
      </c>
      <c r="B646" s="3" t="s">
        <v>1089</v>
      </c>
      <c r="C646" s="3" t="str">
        <f>_xlfn.CONCAT("91110105MA018LK224")</f>
        <v>91110105MA018LK224</v>
      </c>
    </row>
    <row r="647" ht="18.75" customHeight="1" spans="1:3">
      <c r="A647" s="3">
        <v>646</v>
      </c>
      <c r="B647" s="3" t="s">
        <v>1090</v>
      </c>
      <c r="C647" s="3" t="s">
        <v>1091</v>
      </c>
    </row>
    <row r="648" ht="18.75" customHeight="1" spans="1:3">
      <c r="A648" s="3">
        <v>647</v>
      </c>
      <c r="B648" s="3" t="s">
        <v>1092</v>
      </c>
      <c r="C648" s="3" t="s">
        <v>1093</v>
      </c>
    </row>
    <row r="649" ht="18.75" customHeight="1" spans="1:3">
      <c r="A649" s="3">
        <v>648</v>
      </c>
      <c r="B649" s="3" t="s">
        <v>1094</v>
      </c>
      <c r="C649" s="3" t="s">
        <v>1095</v>
      </c>
    </row>
    <row r="650" ht="18.75" customHeight="1" spans="1:3">
      <c r="A650" s="3">
        <v>649</v>
      </c>
      <c r="B650" s="3" t="s">
        <v>1096</v>
      </c>
      <c r="C650" s="3" t="s">
        <v>1097</v>
      </c>
    </row>
    <row r="651" ht="18.75" customHeight="1" spans="1:3">
      <c r="A651" s="3">
        <v>650</v>
      </c>
      <c r="B651" s="3" t="s">
        <v>1098</v>
      </c>
      <c r="C651" s="3" t="s">
        <v>1099</v>
      </c>
    </row>
    <row r="652" ht="18.75" customHeight="1" spans="1:3">
      <c r="A652" s="3">
        <v>651</v>
      </c>
      <c r="B652" s="3" t="s">
        <v>1100</v>
      </c>
      <c r="C652" s="3" t="str">
        <f>_xlfn.CONCAT("911101087770864050")</f>
        <v>911101087770864050</v>
      </c>
    </row>
    <row r="653" ht="18.75" customHeight="1" spans="1:3">
      <c r="A653" s="3">
        <v>652</v>
      </c>
      <c r="B653" s="3" t="s">
        <v>1101</v>
      </c>
      <c r="C653" s="3" t="s">
        <v>1102</v>
      </c>
    </row>
    <row r="654" ht="18.75" customHeight="1" spans="1:3">
      <c r="A654" s="3">
        <v>653</v>
      </c>
      <c r="B654" s="3" t="s">
        <v>1103</v>
      </c>
      <c r="C654" s="3" t="s">
        <v>1104</v>
      </c>
    </row>
    <row r="655" ht="18.75" customHeight="1" spans="1:3">
      <c r="A655" s="3">
        <v>654</v>
      </c>
      <c r="B655" s="3" t="s">
        <v>1105</v>
      </c>
      <c r="C655" s="3" t="str">
        <f>_xlfn.CONCAT("91110302MA01ULJW18")</f>
        <v>91110302MA01ULJW18</v>
      </c>
    </row>
    <row r="656" ht="18.75" customHeight="1" spans="1:3">
      <c r="A656" s="3">
        <v>655</v>
      </c>
      <c r="B656" s="3" t="s">
        <v>1106</v>
      </c>
      <c r="C656" s="3" t="s">
        <v>1107</v>
      </c>
    </row>
    <row r="657" ht="18.75" customHeight="1" spans="1:3">
      <c r="A657" s="3">
        <v>656</v>
      </c>
      <c r="B657" s="3" t="s">
        <v>1108</v>
      </c>
      <c r="C657" s="3" t="s">
        <v>1109</v>
      </c>
    </row>
    <row r="658" ht="18.75" customHeight="1" spans="1:3">
      <c r="A658" s="3">
        <v>657</v>
      </c>
      <c r="B658" s="3" t="s">
        <v>1110</v>
      </c>
      <c r="C658" s="3" t="s">
        <v>1111</v>
      </c>
    </row>
    <row r="659" ht="18.75" customHeight="1" spans="1:3">
      <c r="A659" s="3">
        <v>658</v>
      </c>
      <c r="B659" s="3" t="s">
        <v>1112</v>
      </c>
      <c r="C659" s="3" t="str">
        <f>_xlfn.CONCAT("91110112MA01HW9L71")</f>
        <v>91110112MA01HW9L71</v>
      </c>
    </row>
    <row r="660" ht="18.75" customHeight="1" spans="1:3">
      <c r="A660" s="3">
        <v>659</v>
      </c>
      <c r="B660" s="3" t="s">
        <v>1113</v>
      </c>
      <c r="C660" s="3" t="s">
        <v>1114</v>
      </c>
    </row>
    <row r="661" ht="18.75" customHeight="1" spans="1:3">
      <c r="A661" s="3">
        <v>660</v>
      </c>
      <c r="B661" s="3" t="s">
        <v>1115</v>
      </c>
      <c r="C661" s="3" t="s">
        <v>1116</v>
      </c>
    </row>
    <row r="662" ht="18.75" customHeight="1" spans="1:3">
      <c r="A662" s="3">
        <v>661</v>
      </c>
      <c r="B662" s="3" t="s">
        <v>1117</v>
      </c>
      <c r="C662" s="3" t="s">
        <v>1118</v>
      </c>
    </row>
    <row r="663" ht="18.75" customHeight="1" spans="1:3">
      <c r="A663" s="3">
        <v>662</v>
      </c>
      <c r="B663" s="3" t="s">
        <v>1119</v>
      </c>
      <c r="C663" s="3" t="str">
        <f>_xlfn.CONCAT("911103023181912651")</f>
        <v>911103023181912651</v>
      </c>
    </row>
    <row r="664" ht="18.75" customHeight="1" spans="1:3">
      <c r="A664" s="3">
        <v>663</v>
      </c>
      <c r="B664" s="3" t="s">
        <v>1120</v>
      </c>
      <c r="C664" s="3" t="s">
        <v>1121</v>
      </c>
    </row>
    <row r="665" ht="18.75" customHeight="1" spans="1:3">
      <c r="A665" s="3">
        <v>664</v>
      </c>
      <c r="B665" s="3" t="s">
        <v>1122</v>
      </c>
      <c r="C665" s="3" t="s">
        <v>1123</v>
      </c>
    </row>
    <row r="666" ht="18.75" customHeight="1" spans="1:3">
      <c r="A666" s="3">
        <v>665</v>
      </c>
      <c r="B666" s="3" t="s">
        <v>1124</v>
      </c>
      <c r="C666" s="3" t="str">
        <f>_xlfn.CONCAT("911103027999885303")</f>
        <v>911103027999885303</v>
      </c>
    </row>
    <row r="667" ht="18.75" customHeight="1" spans="1:3">
      <c r="A667" s="3">
        <v>666</v>
      </c>
      <c r="B667" s="3" t="s">
        <v>1125</v>
      </c>
      <c r="C667" s="3" t="s">
        <v>1126</v>
      </c>
    </row>
    <row r="668" ht="18.75" customHeight="1" spans="1:3">
      <c r="A668" s="3">
        <v>667</v>
      </c>
      <c r="B668" s="3" t="s">
        <v>1127</v>
      </c>
      <c r="C668" s="3" t="s">
        <v>1128</v>
      </c>
    </row>
    <row r="669" ht="18.75" customHeight="1" spans="1:3">
      <c r="A669" s="3">
        <v>668</v>
      </c>
      <c r="B669" s="3" t="s">
        <v>1129</v>
      </c>
      <c r="C669" s="3" t="s">
        <v>1130</v>
      </c>
    </row>
    <row r="670" ht="18.75" customHeight="1" spans="1:3">
      <c r="A670" s="3">
        <v>669</v>
      </c>
      <c r="B670" s="3" t="s">
        <v>1131</v>
      </c>
      <c r="C670" s="3" t="str">
        <f>_xlfn.CONCAT("91110108MA01WAF3X0")</f>
        <v>91110108MA01WAF3X0</v>
      </c>
    </row>
    <row r="671" ht="18.75" customHeight="1" spans="1:3">
      <c r="A671" s="3">
        <v>670</v>
      </c>
      <c r="B671" s="3" t="s">
        <v>1132</v>
      </c>
      <c r="C671" s="3" t="s">
        <v>1133</v>
      </c>
    </row>
    <row r="672" ht="18.75" customHeight="1" spans="1:3">
      <c r="A672" s="3">
        <v>671</v>
      </c>
      <c r="B672" s="3" t="s">
        <v>1134</v>
      </c>
      <c r="C672" s="3" t="str">
        <f>_xlfn.CONCAT("911100007001412694")</f>
        <v>911100007001412694</v>
      </c>
    </row>
    <row r="673" ht="18.75" customHeight="1" spans="1:3">
      <c r="A673" s="3">
        <v>672</v>
      </c>
      <c r="B673" s="3" t="s">
        <v>1135</v>
      </c>
      <c r="C673" s="3" t="s">
        <v>1136</v>
      </c>
    </row>
    <row r="674" ht="18.75" customHeight="1" spans="1:3">
      <c r="A674" s="3">
        <v>673</v>
      </c>
      <c r="B674" s="3" t="s">
        <v>1137</v>
      </c>
      <c r="C674" s="3" t="str">
        <f>_xlfn.CONCAT("911101147447276242")</f>
        <v>911101147447276242</v>
      </c>
    </row>
    <row r="675" ht="18.75" customHeight="1" spans="1:3">
      <c r="A675" s="3">
        <v>674</v>
      </c>
      <c r="B675" s="3" t="s">
        <v>1138</v>
      </c>
      <c r="C675" s="3" t="s">
        <v>1139</v>
      </c>
    </row>
    <row r="676" ht="18.75" customHeight="1" spans="1:3">
      <c r="A676" s="3">
        <v>675</v>
      </c>
      <c r="B676" s="3" t="s">
        <v>1140</v>
      </c>
      <c r="C676" s="3" t="str">
        <f>_xlfn.CONCAT("911101070805104647")</f>
        <v>911101070805104647</v>
      </c>
    </row>
    <row r="677" ht="18.75" customHeight="1" spans="1:3">
      <c r="A677" s="3">
        <v>676</v>
      </c>
      <c r="B677" s="3" t="s">
        <v>1141</v>
      </c>
      <c r="C677" s="3" t="s">
        <v>1142</v>
      </c>
    </row>
    <row r="678" ht="18.75" customHeight="1" spans="1:3">
      <c r="A678" s="3">
        <v>677</v>
      </c>
      <c r="B678" s="3" t="s">
        <v>1143</v>
      </c>
      <c r="C678" s="3" t="str">
        <f>_xlfn.CONCAT("91110115MA00978A87")</f>
        <v>91110115MA00978A87</v>
      </c>
    </row>
    <row r="679" ht="18.75" customHeight="1" spans="1:3">
      <c r="A679" s="3">
        <v>678</v>
      </c>
      <c r="B679" s="3" t="s">
        <v>1144</v>
      </c>
      <c r="C679" s="3" t="s">
        <v>1145</v>
      </c>
    </row>
    <row r="680" ht="18.75" customHeight="1" spans="1:3">
      <c r="A680" s="3">
        <v>679</v>
      </c>
      <c r="B680" s="3" t="s">
        <v>1146</v>
      </c>
      <c r="C680" s="3" t="str">
        <f>_xlfn.CONCAT("91110400MA029MJ416")</f>
        <v>91110400MA029MJ416</v>
      </c>
    </row>
    <row r="681" ht="18.75" customHeight="1" spans="1:3">
      <c r="A681" s="3">
        <v>680</v>
      </c>
      <c r="B681" s="3" t="s">
        <v>1147</v>
      </c>
      <c r="C681" s="3" t="s">
        <v>1148</v>
      </c>
    </row>
    <row r="682" ht="18.75" customHeight="1" spans="1:3">
      <c r="A682" s="3">
        <v>681</v>
      </c>
      <c r="B682" s="3" t="s">
        <v>1149</v>
      </c>
      <c r="C682" s="3" t="s">
        <v>1150</v>
      </c>
    </row>
    <row r="683" ht="18.75" customHeight="1" spans="1:3">
      <c r="A683" s="3">
        <v>682</v>
      </c>
      <c r="B683" s="3" t="s">
        <v>1151</v>
      </c>
      <c r="C683" s="3" t="s">
        <v>1152</v>
      </c>
    </row>
    <row r="684" ht="18.75" customHeight="1" spans="1:3">
      <c r="A684" s="3">
        <v>683</v>
      </c>
      <c r="B684" s="3" t="s">
        <v>1153</v>
      </c>
      <c r="C684" s="3" t="str">
        <f>_xlfn.CONCAT("91110302MA01T2E435")</f>
        <v>91110302MA01T2E435</v>
      </c>
    </row>
    <row r="685" ht="18.75" customHeight="1" spans="1:3">
      <c r="A685" s="3">
        <v>684</v>
      </c>
      <c r="B685" s="3" t="s">
        <v>1154</v>
      </c>
      <c r="C685" s="3" t="s">
        <v>1155</v>
      </c>
    </row>
    <row r="686" ht="18.75" customHeight="1" spans="1:3">
      <c r="A686" s="3">
        <v>685</v>
      </c>
      <c r="B686" s="3" t="s">
        <v>1156</v>
      </c>
      <c r="C686" s="3" t="s">
        <v>1157</v>
      </c>
    </row>
    <row r="687" ht="18.75" customHeight="1" spans="1:3">
      <c r="A687" s="3">
        <v>686</v>
      </c>
      <c r="B687" s="3" t="s">
        <v>1158</v>
      </c>
      <c r="C687" s="3" t="s">
        <v>1159</v>
      </c>
    </row>
    <row r="688" ht="18.75" customHeight="1" spans="1:3">
      <c r="A688" s="3">
        <v>687</v>
      </c>
      <c r="B688" s="3" t="s">
        <v>1160</v>
      </c>
      <c r="C688" s="3" t="str">
        <f>_xlfn.CONCAT("911101125825029582")</f>
        <v>911101125825029582</v>
      </c>
    </row>
    <row r="689" ht="18.75" customHeight="1" spans="1:3">
      <c r="A689" s="3">
        <v>688</v>
      </c>
      <c r="B689" s="3" t="s">
        <v>1161</v>
      </c>
      <c r="C689" s="3" t="s">
        <v>1162</v>
      </c>
    </row>
    <row r="690" ht="18.75" customHeight="1" spans="1:3">
      <c r="A690" s="3">
        <v>689</v>
      </c>
      <c r="B690" s="3" t="s">
        <v>1163</v>
      </c>
      <c r="C690" s="3" t="s">
        <v>1164</v>
      </c>
    </row>
    <row r="691" ht="18.75" customHeight="1" spans="1:3">
      <c r="A691" s="3">
        <v>690</v>
      </c>
      <c r="B691" s="3" t="s">
        <v>1165</v>
      </c>
      <c r="C691" s="3" t="s">
        <v>1166</v>
      </c>
    </row>
    <row r="692" ht="18.75" customHeight="1" spans="1:3">
      <c r="A692" s="3">
        <v>691</v>
      </c>
      <c r="B692" s="3" t="s">
        <v>1167</v>
      </c>
      <c r="C692" s="3" t="s">
        <v>1168</v>
      </c>
    </row>
    <row r="693" ht="18.75" customHeight="1" spans="1:3">
      <c r="A693" s="3">
        <v>692</v>
      </c>
      <c r="B693" s="3" t="s">
        <v>1169</v>
      </c>
      <c r="C693" s="3" t="s">
        <v>1170</v>
      </c>
    </row>
    <row r="694" ht="18.75" customHeight="1" spans="1:3">
      <c r="A694" s="3">
        <v>693</v>
      </c>
      <c r="B694" s="3" t="s">
        <v>1171</v>
      </c>
      <c r="C694" s="3" t="s">
        <v>1172</v>
      </c>
    </row>
    <row r="695" ht="18.75" customHeight="1" spans="1:3">
      <c r="A695" s="3">
        <v>694</v>
      </c>
      <c r="B695" s="3" t="s">
        <v>1173</v>
      </c>
      <c r="C695" s="3" t="s">
        <v>1174</v>
      </c>
    </row>
    <row r="696" ht="18.75" customHeight="1" spans="1:3">
      <c r="A696" s="3">
        <v>695</v>
      </c>
      <c r="B696" s="3" t="s">
        <v>1175</v>
      </c>
      <c r="C696" s="3" t="s">
        <v>1176</v>
      </c>
    </row>
    <row r="697" ht="18.75" customHeight="1" spans="1:3">
      <c r="A697" s="3">
        <v>696</v>
      </c>
      <c r="B697" s="3" t="s">
        <v>1177</v>
      </c>
      <c r="C697" s="3" t="s">
        <v>1178</v>
      </c>
    </row>
    <row r="698" ht="18.75" customHeight="1" spans="1:3">
      <c r="A698" s="3">
        <v>697</v>
      </c>
      <c r="B698" s="3" t="s">
        <v>1179</v>
      </c>
      <c r="C698" s="3" t="str">
        <f>_xlfn.CONCAT("9111010677157669X2")</f>
        <v>9111010677157669X2</v>
      </c>
    </row>
    <row r="699" ht="18.75" customHeight="1" spans="1:3">
      <c r="A699" s="3">
        <v>698</v>
      </c>
      <c r="B699" s="3" t="s">
        <v>1180</v>
      </c>
      <c r="C699" s="3" t="s">
        <v>1181</v>
      </c>
    </row>
    <row r="700" ht="18.75" customHeight="1" spans="1:3">
      <c r="A700" s="3">
        <v>699</v>
      </c>
      <c r="B700" s="3" t="s">
        <v>1182</v>
      </c>
      <c r="C700" s="3" t="s">
        <v>1183</v>
      </c>
    </row>
    <row r="701" ht="18.75" customHeight="1" spans="1:3">
      <c r="A701" s="3">
        <v>700</v>
      </c>
      <c r="B701" s="3" t="s">
        <v>1184</v>
      </c>
      <c r="C701" s="3" t="str">
        <f>_xlfn.CONCAT("911103023302618361")</f>
        <v>911103023302618361</v>
      </c>
    </row>
    <row r="702" ht="18.75" customHeight="1" spans="1:3">
      <c r="A702" s="3">
        <v>701</v>
      </c>
      <c r="B702" s="3" t="s">
        <v>1185</v>
      </c>
      <c r="C702" s="3" t="s">
        <v>1186</v>
      </c>
    </row>
    <row r="703" ht="18.75" customHeight="1" spans="1:3">
      <c r="A703" s="3">
        <v>702</v>
      </c>
      <c r="B703" s="3" t="s">
        <v>1187</v>
      </c>
      <c r="C703" s="3" t="s">
        <v>1188</v>
      </c>
    </row>
    <row r="704" ht="18.75" customHeight="1" spans="1:3">
      <c r="A704" s="3">
        <v>703</v>
      </c>
      <c r="B704" s="3" t="s">
        <v>1189</v>
      </c>
      <c r="C704" s="3" t="s">
        <v>1190</v>
      </c>
    </row>
    <row r="705" ht="18.75" customHeight="1" spans="1:3">
      <c r="A705" s="3">
        <v>704</v>
      </c>
      <c r="B705" s="3" t="s">
        <v>1191</v>
      </c>
      <c r="C705" s="3" t="s">
        <v>1192</v>
      </c>
    </row>
    <row r="706" ht="18.75" customHeight="1" spans="1:3">
      <c r="A706" s="3">
        <v>705</v>
      </c>
      <c r="B706" s="3" t="s">
        <v>1193</v>
      </c>
      <c r="C706" s="3" t="s">
        <v>1194</v>
      </c>
    </row>
    <row r="707" ht="18.75" customHeight="1" spans="1:3">
      <c r="A707" s="3">
        <v>706</v>
      </c>
      <c r="B707" s="3" t="s">
        <v>1195</v>
      </c>
      <c r="C707" s="3" t="s">
        <v>1196</v>
      </c>
    </row>
    <row r="708" ht="18.75" customHeight="1" spans="1:3">
      <c r="A708" s="3">
        <v>707</v>
      </c>
      <c r="B708" s="3" t="s">
        <v>1197</v>
      </c>
      <c r="C708" s="3" t="s">
        <v>1198</v>
      </c>
    </row>
    <row r="709" ht="18.75" customHeight="1" spans="1:3">
      <c r="A709" s="3">
        <v>708</v>
      </c>
      <c r="B709" s="3" t="s">
        <v>1199</v>
      </c>
      <c r="C709" s="3" t="str">
        <f>_xlfn.CONCAT("91110302MA01B80264")</f>
        <v>91110302MA01B80264</v>
      </c>
    </row>
    <row r="710" ht="18.75" customHeight="1" spans="1:3">
      <c r="A710" s="3">
        <v>709</v>
      </c>
      <c r="B710" s="3" t="s">
        <v>1200</v>
      </c>
      <c r="C710" s="3" t="s">
        <v>1201</v>
      </c>
    </row>
    <row r="711" ht="18.75" customHeight="1" spans="1:3">
      <c r="A711" s="3">
        <v>710</v>
      </c>
      <c r="B711" s="3" t="s">
        <v>1202</v>
      </c>
      <c r="C711" s="3" t="s">
        <v>1203</v>
      </c>
    </row>
    <row r="712" ht="18.75" customHeight="1" spans="1:3">
      <c r="A712" s="3">
        <v>711</v>
      </c>
      <c r="B712" s="3" t="s">
        <v>1204</v>
      </c>
      <c r="C712" s="3" t="str">
        <f>_xlfn.CONCAT("91110302MA01BK0618")</f>
        <v>91110302MA01BK0618</v>
      </c>
    </row>
    <row r="713" ht="18.75" customHeight="1" spans="1:3">
      <c r="A713" s="3">
        <v>712</v>
      </c>
      <c r="B713" s="3" t="s">
        <v>1205</v>
      </c>
      <c r="C713" s="3" t="str">
        <f>_xlfn.CONCAT("911101125603985045")</f>
        <v>911101125603985045</v>
      </c>
    </row>
    <row r="714" ht="18.75" customHeight="1" spans="1:3">
      <c r="A714" s="3">
        <v>713</v>
      </c>
      <c r="B714" s="3" t="s">
        <v>1206</v>
      </c>
      <c r="C714" s="3" t="s">
        <v>1207</v>
      </c>
    </row>
    <row r="715" ht="18.75" customHeight="1" spans="1:3">
      <c r="A715" s="3">
        <v>714</v>
      </c>
      <c r="B715" s="3" t="s">
        <v>1208</v>
      </c>
      <c r="C715" s="3" t="str">
        <f>_xlfn.CONCAT("91110116MA00C8L409")</f>
        <v>91110116MA00C8L409</v>
      </c>
    </row>
    <row r="716" ht="18.75" customHeight="1" spans="1:3">
      <c r="A716" s="3">
        <v>715</v>
      </c>
      <c r="B716" s="3" t="s">
        <v>1209</v>
      </c>
      <c r="C716" s="3" t="str">
        <f>_xlfn.CONCAT("91110112MA01C09358")</f>
        <v>91110112MA01C09358</v>
      </c>
    </row>
    <row r="717" ht="18.75" customHeight="1" spans="1:3">
      <c r="A717" s="3">
        <v>716</v>
      </c>
      <c r="B717" s="3" t="s">
        <v>1210</v>
      </c>
      <c r="C717" s="3" t="s">
        <v>1211</v>
      </c>
    </row>
    <row r="718" ht="18.75" customHeight="1" spans="1:3">
      <c r="A718" s="3">
        <v>717</v>
      </c>
      <c r="B718" s="3" t="s">
        <v>1212</v>
      </c>
      <c r="C718" s="3" t="str">
        <f>_xlfn.CONCAT("911101053483377983")</f>
        <v>911101053483377983</v>
      </c>
    </row>
    <row r="719" ht="18.75" customHeight="1" spans="1:3">
      <c r="A719" s="3">
        <v>718</v>
      </c>
      <c r="B719" s="3" t="s">
        <v>1213</v>
      </c>
      <c r="C719" s="3" t="str">
        <f>_xlfn.CONCAT("91110112MA01C5JB81")</f>
        <v>91110112MA01C5JB81</v>
      </c>
    </row>
    <row r="720" ht="18.75" customHeight="1" spans="1:3">
      <c r="A720" s="3">
        <v>719</v>
      </c>
      <c r="B720" s="3" t="s">
        <v>1214</v>
      </c>
      <c r="C720" s="3" t="s">
        <v>1215</v>
      </c>
    </row>
    <row r="721" ht="18.75" customHeight="1" spans="1:3">
      <c r="A721" s="3">
        <v>720</v>
      </c>
      <c r="B721" s="3" t="s">
        <v>1216</v>
      </c>
      <c r="C721" s="3" t="s">
        <v>1217</v>
      </c>
    </row>
    <row r="722" ht="18.75" customHeight="1" spans="1:3">
      <c r="A722" s="3">
        <v>721</v>
      </c>
      <c r="B722" s="3" t="s">
        <v>1218</v>
      </c>
      <c r="C722" s="3" t="str">
        <f>_xlfn.CONCAT("91110112MA008TFG65")</f>
        <v>91110112MA008TFG65</v>
      </c>
    </row>
    <row r="723" ht="18.75" customHeight="1" spans="1:3">
      <c r="A723" s="3">
        <v>722</v>
      </c>
      <c r="B723" s="3" t="s">
        <v>1219</v>
      </c>
      <c r="C723" s="3" t="str">
        <f>_xlfn.CONCAT("91110106MA01CTDX50")</f>
        <v>91110106MA01CTDX50</v>
      </c>
    </row>
    <row r="724" ht="18.75" customHeight="1" spans="1:3">
      <c r="A724" s="3">
        <v>723</v>
      </c>
      <c r="B724" s="3" t="s">
        <v>1220</v>
      </c>
      <c r="C724" s="3" t="s">
        <v>1221</v>
      </c>
    </row>
    <row r="725" ht="18.75" customHeight="1" spans="1:3">
      <c r="A725" s="3">
        <v>724</v>
      </c>
      <c r="B725" s="3" t="s">
        <v>1222</v>
      </c>
      <c r="C725" s="3" t="s">
        <v>1223</v>
      </c>
    </row>
    <row r="726" ht="18.75" customHeight="1" spans="1:3">
      <c r="A726" s="3">
        <v>725</v>
      </c>
      <c r="B726" s="3" t="s">
        <v>1224</v>
      </c>
      <c r="C726" s="3" t="s">
        <v>1225</v>
      </c>
    </row>
    <row r="727" ht="18.75" customHeight="1" spans="1:3">
      <c r="A727" s="3">
        <v>726</v>
      </c>
      <c r="B727" s="3" t="s">
        <v>1226</v>
      </c>
      <c r="C727" s="3" t="s">
        <v>1227</v>
      </c>
    </row>
    <row r="728" ht="18.75" customHeight="1" spans="1:3">
      <c r="A728" s="3">
        <v>727</v>
      </c>
      <c r="B728" s="3" t="s">
        <v>1228</v>
      </c>
      <c r="C728" s="3" t="s">
        <v>1229</v>
      </c>
    </row>
    <row r="729" ht="18.75" customHeight="1" spans="1:3">
      <c r="A729" s="3">
        <v>728</v>
      </c>
      <c r="B729" s="3" t="s">
        <v>1230</v>
      </c>
      <c r="C729" s="3" t="s">
        <v>1231</v>
      </c>
    </row>
    <row r="730" ht="18.75" customHeight="1" spans="1:3">
      <c r="A730" s="3">
        <v>729</v>
      </c>
      <c r="B730" s="3" t="s">
        <v>1232</v>
      </c>
      <c r="C730" s="3" t="str">
        <f>_xlfn.CONCAT("911103027475474695")</f>
        <v>911103027475474695</v>
      </c>
    </row>
    <row r="731" ht="18.75" customHeight="1" spans="1:3">
      <c r="A731" s="3">
        <v>730</v>
      </c>
      <c r="B731" s="3" t="s">
        <v>1233</v>
      </c>
      <c r="C731" s="3" t="s">
        <v>1234</v>
      </c>
    </row>
    <row r="732" ht="18.75" customHeight="1" spans="1:3">
      <c r="A732" s="3">
        <v>731</v>
      </c>
      <c r="B732" s="3" t="s">
        <v>1235</v>
      </c>
      <c r="C732" s="3" t="s">
        <v>1236</v>
      </c>
    </row>
    <row r="733" ht="18.75" customHeight="1" spans="1:3">
      <c r="A733" s="3">
        <v>732</v>
      </c>
      <c r="B733" s="3" t="s">
        <v>1237</v>
      </c>
      <c r="C733" s="3" t="s">
        <v>1238</v>
      </c>
    </row>
    <row r="734" ht="18.75" customHeight="1" spans="1:3">
      <c r="A734" s="3">
        <v>733</v>
      </c>
      <c r="B734" s="3" t="s">
        <v>1239</v>
      </c>
      <c r="C734" s="3" t="str">
        <f>_xlfn.CONCAT("911101143302681498")</f>
        <v>911101143302681498</v>
      </c>
    </row>
    <row r="735" ht="18.75" customHeight="1" spans="1:3">
      <c r="A735" s="3">
        <v>734</v>
      </c>
      <c r="B735" s="3" t="s">
        <v>1240</v>
      </c>
      <c r="C735" s="3" t="s">
        <v>1241</v>
      </c>
    </row>
    <row r="736" ht="18.75" customHeight="1" spans="1:3">
      <c r="A736" s="3">
        <v>735</v>
      </c>
      <c r="B736" s="3" t="s">
        <v>1242</v>
      </c>
      <c r="C736" s="3" t="s">
        <v>1243</v>
      </c>
    </row>
    <row r="737" ht="18.75" customHeight="1" spans="1:3">
      <c r="A737" s="3">
        <v>736</v>
      </c>
      <c r="B737" s="3" t="s">
        <v>1244</v>
      </c>
      <c r="C737" s="3" t="str">
        <f>_xlfn.CONCAT("911101085636674584")</f>
        <v>911101085636674584</v>
      </c>
    </row>
    <row r="738" ht="18.75" customHeight="1" spans="1:3">
      <c r="A738" s="3">
        <v>737</v>
      </c>
      <c r="B738" s="3" t="s">
        <v>1245</v>
      </c>
      <c r="C738" s="3" t="s">
        <v>1246</v>
      </c>
    </row>
    <row r="739" ht="18.75" customHeight="1" spans="1:3">
      <c r="A739" s="3">
        <v>738</v>
      </c>
      <c r="B739" s="3" t="s">
        <v>1247</v>
      </c>
      <c r="C739" s="3" t="s">
        <v>1248</v>
      </c>
    </row>
    <row r="740" ht="18.75" customHeight="1" spans="1:3">
      <c r="A740" s="3">
        <v>739</v>
      </c>
      <c r="B740" s="3" t="s">
        <v>1249</v>
      </c>
      <c r="C740" s="3" t="s">
        <v>1250</v>
      </c>
    </row>
    <row r="741" ht="18.75" customHeight="1" spans="1:3">
      <c r="A741" s="3">
        <v>740</v>
      </c>
      <c r="B741" s="3" t="s">
        <v>1251</v>
      </c>
      <c r="C741" s="3" t="s">
        <v>1252</v>
      </c>
    </row>
    <row r="742" ht="18.75" customHeight="1" spans="1:3">
      <c r="A742" s="3">
        <v>741</v>
      </c>
      <c r="B742" s="3" t="s">
        <v>1253</v>
      </c>
      <c r="C742" s="3" t="s">
        <v>1254</v>
      </c>
    </row>
    <row r="743" ht="18.75" customHeight="1" spans="1:3">
      <c r="A743" s="3">
        <v>742</v>
      </c>
      <c r="B743" s="3" t="s">
        <v>1255</v>
      </c>
      <c r="C743" s="3" t="s">
        <v>1256</v>
      </c>
    </row>
    <row r="744" ht="18.75" customHeight="1" spans="1:3">
      <c r="A744" s="3">
        <v>743</v>
      </c>
      <c r="B744" s="3" t="s">
        <v>1257</v>
      </c>
      <c r="C744" s="3" t="s">
        <v>1258</v>
      </c>
    </row>
    <row r="745" ht="18.75" customHeight="1" spans="1:3">
      <c r="A745" s="3">
        <v>744</v>
      </c>
      <c r="B745" s="3" t="s">
        <v>1259</v>
      </c>
      <c r="C745" s="3" t="s">
        <v>1260</v>
      </c>
    </row>
    <row r="746" ht="18.75" customHeight="1" spans="1:3">
      <c r="A746" s="3">
        <v>745</v>
      </c>
      <c r="B746" s="3" t="s">
        <v>1261</v>
      </c>
      <c r="C746" s="3" t="str">
        <f>_xlfn.CONCAT("91110302MA00782XX1")</f>
        <v>91110302MA00782XX1</v>
      </c>
    </row>
    <row r="747" ht="18.75" customHeight="1" spans="1:3">
      <c r="A747" s="3">
        <v>746</v>
      </c>
      <c r="B747" s="3" t="s">
        <v>1262</v>
      </c>
      <c r="C747" s="3" t="s">
        <v>1263</v>
      </c>
    </row>
    <row r="748" ht="18.75" customHeight="1" spans="1:3">
      <c r="A748" s="3">
        <v>747</v>
      </c>
      <c r="B748" s="3" t="s">
        <v>1264</v>
      </c>
      <c r="C748" s="3" t="s">
        <v>1265</v>
      </c>
    </row>
    <row r="749" ht="18.75" customHeight="1" spans="1:3">
      <c r="A749" s="3">
        <v>748</v>
      </c>
      <c r="B749" s="3" t="s">
        <v>1266</v>
      </c>
      <c r="C749" s="3" t="str">
        <f>_xlfn.CONCAT("91110302MA003QX989")</f>
        <v>91110302MA003QX989</v>
      </c>
    </row>
    <row r="750" ht="18.75" customHeight="1" spans="1:3">
      <c r="A750" s="3">
        <v>749</v>
      </c>
      <c r="B750" s="3" t="s">
        <v>1267</v>
      </c>
      <c r="C750" s="3" t="s">
        <v>1268</v>
      </c>
    </row>
    <row r="751" ht="18.75" customHeight="1" spans="1:3">
      <c r="A751" s="3">
        <v>750</v>
      </c>
      <c r="B751" s="3" t="s">
        <v>1269</v>
      </c>
      <c r="C751" s="3" t="str">
        <f>_xlfn.CONCAT("91110112MA00768Y01")</f>
        <v>91110112MA00768Y01</v>
      </c>
    </row>
    <row r="752" ht="18.75" customHeight="1" spans="1:3">
      <c r="A752" s="3">
        <v>751</v>
      </c>
      <c r="B752" s="3" t="s">
        <v>1270</v>
      </c>
      <c r="C752" s="3" t="s">
        <v>1271</v>
      </c>
    </row>
    <row r="753" ht="18.75" customHeight="1" spans="1:3">
      <c r="A753" s="3">
        <v>752</v>
      </c>
      <c r="B753" s="3" t="s">
        <v>1272</v>
      </c>
      <c r="C753" s="3" t="s">
        <v>1273</v>
      </c>
    </row>
    <row r="754" ht="18.75" customHeight="1" spans="1:3">
      <c r="A754" s="3">
        <v>753</v>
      </c>
      <c r="B754" s="3" t="s">
        <v>1274</v>
      </c>
      <c r="C754" s="3" t="s">
        <v>1275</v>
      </c>
    </row>
    <row r="755" ht="18.75" customHeight="1" spans="1:3">
      <c r="A755" s="3">
        <v>754</v>
      </c>
      <c r="B755" s="3" t="s">
        <v>1276</v>
      </c>
      <c r="C755" s="3" t="str">
        <f>_xlfn.CONCAT("91110302MA019TRU35")</f>
        <v>91110302MA019TRU35</v>
      </c>
    </row>
    <row r="756" ht="18.75" customHeight="1" spans="1:3">
      <c r="A756" s="3">
        <v>755</v>
      </c>
      <c r="B756" s="3" t="s">
        <v>1277</v>
      </c>
      <c r="C756" s="3" t="s">
        <v>1278</v>
      </c>
    </row>
    <row r="757" ht="18.75" customHeight="1" spans="1:3">
      <c r="A757" s="3">
        <v>756</v>
      </c>
      <c r="B757" s="3" t="s">
        <v>1279</v>
      </c>
      <c r="C757" s="3" t="str">
        <f>_xlfn.CONCAT("911101085548110913")</f>
        <v>911101085548110913</v>
      </c>
    </row>
    <row r="758" ht="18.75" customHeight="1" spans="1:3">
      <c r="A758" s="3">
        <v>757</v>
      </c>
      <c r="B758" s="3" t="s">
        <v>1280</v>
      </c>
      <c r="C758" s="3" t="s">
        <v>1281</v>
      </c>
    </row>
    <row r="759" ht="18.75" customHeight="1" spans="1:3">
      <c r="A759" s="3">
        <v>758</v>
      </c>
      <c r="B759" s="3" t="s">
        <v>1282</v>
      </c>
      <c r="C759" s="3" t="s">
        <v>1283</v>
      </c>
    </row>
    <row r="760" ht="18.75" customHeight="1" spans="1:3">
      <c r="A760" s="3">
        <v>759</v>
      </c>
      <c r="B760" s="3" t="s">
        <v>1284</v>
      </c>
      <c r="C760" s="3" t="s">
        <v>1285</v>
      </c>
    </row>
    <row r="761" ht="18.75" customHeight="1" spans="1:3">
      <c r="A761" s="3">
        <v>760</v>
      </c>
      <c r="B761" s="3" t="s">
        <v>1286</v>
      </c>
      <c r="C761" s="3" t="s">
        <v>1287</v>
      </c>
    </row>
    <row r="762" ht="18.75" customHeight="1" spans="1:3">
      <c r="A762" s="3">
        <v>761</v>
      </c>
      <c r="B762" s="3" t="s">
        <v>1288</v>
      </c>
      <c r="C762" s="3" t="str">
        <f>_xlfn.CONCAT("91110115MA01LLT982")</f>
        <v>91110115MA01LLT982</v>
      </c>
    </row>
    <row r="763" ht="18.75" customHeight="1" spans="1:3">
      <c r="A763" s="3">
        <v>762</v>
      </c>
      <c r="B763" s="3" t="s">
        <v>1289</v>
      </c>
      <c r="C763" s="3" t="str">
        <f>_xlfn.CONCAT("911103020573849571")</f>
        <v>911103020573849571</v>
      </c>
    </row>
    <row r="764" ht="18.75" customHeight="1" spans="1:3">
      <c r="A764" s="3">
        <v>763</v>
      </c>
      <c r="B764" s="3" t="s">
        <v>1290</v>
      </c>
      <c r="C764" s="3" t="str">
        <f>_xlfn.CONCAT("911101157587232372")</f>
        <v>911101157587232372</v>
      </c>
    </row>
    <row r="765" ht="18.75" customHeight="1" spans="1:3">
      <c r="A765" s="3">
        <v>764</v>
      </c>
      <c r="B765" s="3" t="s">
        <v>1291</v>
      </c>
      <c r="C765" s="3" t="str">
        <f>_xlfn.CONCAT("91110302MA01XU1KX7")</f>
        <v>91110302MA01XU1KX7</v>
      </c>
    </row>
    <row r="766" ht="18.75" customHeight="1" spans="1:3">
      <c r="A766" s="3">
        <v>765</v>
      </c>
      <c r="B766" s="3" t="s">
        <v>1292</v>
      </c>
      <c r="C766" s="3" t="s">
        <v>1293</v>
      </c>
    </row>
    <row r="767" ht="18.75" customHeight="1" spans="1:3">
      <c r="A767" s="3">
        <v>766</v>
      </c>
      <c r="B767" s="3" t="s">
        <v>1294</v>
      </c>
      <c r="C767" s="3" t="s">
        <v>1295</v>
      </c>
    </row>
    <row r="768" ht="18.75" customHeight="1" spans="1:3">
      <c r="A768" s="3">
        <v>767</v>
      </c>
      <c r="B768" s="3" t="s">
        <v>1296</v>
      </c>
      <c r="C768" s="3" t="s">
        <v>1297</v>
      </c>
    </row>
    <row r="769" ht="18.75" customHeight="1" spans="1:3">
      <c r="A769" s="3">
        <v>768</v>
      </c>
      <c r="B769" s="3" t="s">
        <v>1298</v>
      </c>
      <c r="C769" s="3" t="s">
        <v>1299</v>
      </c>
    </row>
    <row r="770" ht="18.75" customHeight="1" spans="1:3">
      <c r="A770" s="3">
        <v>769</v>
      </c>
      <c r="B770" s="3" t="s">
        <v>1300</v>
      </c>
      <c r="C770" s="3" t="str">
        <f>_xlfn.CONCAT("91110105MA01P2GJ75")</f>
        <v>91110105MA01P2GJ75</v>
      </c>
    </row>
    <row r="771" ht="18.75" customHeight="1" spans="1:3">
      <c r="A771" s="3">
        <v>770</v>
      </c>
      <c r="B771" s="3" t="s">
        <v>1301</v>
      </c>
      <c r="C771" s="3" t="str">
        <f>_xlfn.CONCAT("9111010709771528X2")</f>
        <v>9111010709771528X2</v>
      </c>
    </row>
    <row r="772" ht="18.75" customHeight="1" spans="1:3">
      <c r="A772" s="3">
        <v>771</v>
      </c>
      <c r="B772" s="3" t="s">
        <v>1302</v>
      </c>
      <c r="C772" s="3" t="s">
        <v>1303</v>
      </c>
    </row>
    <row r="773" ht="18.75" customHeight="1" spans="1:3">
      <c r="A773" s="3">
        <v>772</v>
      </c>
      <c r="B773" s="3" t="s">
        <v>1304</v>
      </c>
      <c r="C773" s="3" t="s">
        <v>1305</v>
      </c>
    </row>
    <row r="774" ht="18.75" customHeight="1" spans="1:3">
      <c r="A774" s="3">
        <v>773</v>
      </c>
      <c r="B774" s="3" t="s">
        <v>1306</v>
      </c>
      <c r="C774" s="3" t="s">
        <v>1307</v>
      </c>
    </row>
    <row r="775" ht="18.75" customHeight="1" spans="1:3">
      <c r="A775" s="3">
        <v>774</v>
      </c>
      <c r="B775" s="3" t="s">
        <v>1308</v>
      </c>
      <c r="C775" s="3" t="str">
        <f>_xlfn.CONCAT("91110302MA018E3849")</f>
        <v>91110302MA018E3849</v>
      </c>
    </row>
    <row r="776" ht="18.75" customHeight="1" spans="1:3">
      <c r="A776" s="3">
        <v>775</v>
      </c>
      <c r="B776" s="3" t="s">
        <v>1309</v>
      </c>
      <c r="C776" s="3" t="s">
        <v>1310</v>
      </c>
    </row>
    <row r="777" ht="18.75" customHeight="1" spans="1:3">
      <c r="A777" s="3">
        <v>776</v>
      </c>
      <c r="B777" s="3" t="s">
        <v>1311</v>
      </c>
      <c r="C777" s="3" t="s">
        <v>1312</v>
      </c>
    </row>
    <row r="778" ht="18.75" customHeight="1" spans="1:3">
      <c r="A778" s="3">
        <v>777</v>
      </c>
      <c r="B778" s="3" t="s">
        <v>1313</v>
      </c>
      <c r="C778" s="3" t="str">
        <f>_xlfn.CONCAT("9111010858589749X6")</f>
        <v>9111010858589749X6</v>
      </c>
    </row>
    <row r="779" ht="18.75" customHeight="1" spans="1:3">
      <c r="A779" s="3">
        <v>778</v>
      </c>
      <c r="B779" s="3" t="s">
        <v>1314</v>
      </c>
      <c r="C779" s="3" t="str">
        <f>_xlfn.CONCAT("911103026892022180")</f>
        <v>911103026892022180</v>
      </c>
    </row>
    <row r="780" ht="18.75" customHeight="1" spans="1:3">
      <c r="A780" s="3">
        <v>779</v>
      </c>
      <c r="B780" s="3" t="s">
        <v>1315</v>
      </c>
      <c r="C780" s="3" t="s">
        <v>1316</v>
      </c>
    </row>
    <row r="781" ht="18.75" customHeight="1" spans="1:3">
      <c r="A781" s="3">
        <v>780</v>
      </c>
      <c r="B781" s="3" t="s">
        <v>1317</v>
      </c>
      <c r="C781" s="3" t="s">
        <v>1318</v>
      </c>
    </row>
    <row r="782" ht="18.75" customHeight="1" spans="1:3">
      <c r="A782" s="3">
        <v>781</v>
      </c>
      <c r="B782" s="3" t="s">
        <v>1319</v>
      </c>
      <c r="C782" s="3" t="s">
        <v>1320</v>
      </c>
    </row>
    <row r="783" ht="18.75" customHeight="1" spans="1:3">
      <c r="A783" s="3">
        <v>782</v>
      </c>
      <c r="B783" s="3" t="s">
        <v>1321</v>
      </c>
      <c r="C783" s="3" t="str">
        <f>_xlfn.CONCAT("91110302MA00GK6583")</f>
        <v>91110302MA00GK6583</v>
      </c>
    </row>
    <row r="784" ht="18.75" customHeight="1" spans="1:3">
      <c r="A784" s="3">
        <v>783</v>
      </c>
      <c r="B784" s="3" t="s">
        <v>1322</v>
      </c>
      <c r="C784" s="3" t="s">
        <v>1323</v>
      </c>
    </row>
    <row r="785" ht="18.75" customHeight="1" spans="1:3">
      <c r="A785" s="3">
        <v>784</v>
      </c>
      <c r="B785" s="3" t="s">
        <v>1324</v>
      </c>
      <c r="C785" s="3" t="s">
        <v>1325</v>
      </c>
    </row>
    <row r="786" ht="18.75" customHeight="1" spans="1:3">
      <c r="A786" s="3">
        <v>785</v>
      </c>
      <c r="B786" s="3" t="s">
        <v>1326</v>
      </c>
      <c r="C786" s="3" t="s">
        <v>1327</v>
      </c>
    </row>
    <row r="787" ht="18.75" customHeight="1" spans="1:3">
      <c r="A787" s="3">
        <v>786</v>
      </c>
      <c r="B787" s="3" t="s">
        <v>1328</v>
      </c>
      <c r="C787" s="3" t="str">
        <f>_xlfn.CONCAT("91110302MA006T9576")</f>
        <v>91110302MA006T9576</v>
      </c>
    </row>
    <row r="788" ht="18.75" customHeight="1" spans="1:3">
      <c r="A788" s="3">
        <v>787</v>
      </c>
      <c r="B788" s="3" t="s">
        <v>1329</v>
      </c>
      <c r="C788" s="3" t="str">
        <f>_xlfn.CONCAT("91110302MA01LAT989")</f>
        <v>91110302MA01LAT989</v>
      </c>
    </row>
    <row r="789" ht="18.75" customHeight="1" spans="1:3">
      <c r="A789" s="3">
        <v>788</v>
      </c>
      <c r="B789" s="3" t="s">
        <v>1330</v>
      </c>
      <c r="C789" s="3" t="s">
        <v>1331</v>
      </c>
    </row>
    <row r="790" ht="18.75" customHeight="1" spans="1:3">
      <c r="A790" s="3">
        <v>789</v>
      </c>
      <c r="B790" s="3" t="s">
        <v>1332</v>
      </c>
      <c r="C790" s="3" t="s">
        <v>1333</v>
      </c>
    </row>
    <row r="791" ht="18.75" customHeight="1" spans="1:3">
      <c r="A791" s="3">
        <v>790</v>
      </c>
      <c r="B791" s="3" t="s">
        <v>1334</v>
      </c>
      <c r="C791" s="3" t="str">
        <f>_xlfn.CONCAT("911103025674741869")</f>
        <v>911103025674741869</v>
      </c>
    </row>
    <row r="792" ht="18.75" customHeight="1" spans="1:3">
      <c r="A792" s="3">
        <v>791</v>
      </c>
      <c r="B792" s="3" t="s">
        <v>1335</v>
      </c>
      <c r="C792" s="3" t="str">
        <f>_xlfn.CONCAT("91110302MA00F7M918")</f>
        <v>91110302MA00F7M918</v>
      </c>
    </row>
    <row r="793" ht="18.75" customHeight="1" spans="1:3">
      <c r="A793" s="3">
        <v>792</v>
      </c>
      <c r="B793" s="3" t="s">
        <v>1336</v>
      </c>
      <c r="C793" s="3" t="str">
        <f>_xlfn.CONCAT("911103021022085314")</f>
        <v>911103021022085314</v>
      </c>
    </row>
    <row r="794" ht="18.75" customHeight="1" spans="1:3">
      <c r="A794" s="3">
        <v>793</v>
      </c>
      <c r="B794" s="3" t="s">
        <v>1337</v>
      </c>
      <c r="C794" s="3" t="str">
        <f>_xlfn.CONCAT("911101080971769098")</f>
        <v>911101080971769098</v>
      </c>
    </row>
    <row r="795" ht="18.75" customHeight="1" spans="1:3">
      <c r="A795" s="3">
        <v>794</v>
      </c>
      <c r="B795" s="3" t="s">
        <v>1338</v>
      </c>
      <c r="C795" s="3" t="str">
        <f>_xlfn.CONCAT("911103023398333350")</f>
        <v>911103023398333350</v>
      </c>
    </row>
    <row r="796" ht="18.75" customHeight="1" spans="1:3">
      <c r="A796" s="3">
        <v>795</v>
      </c>
      <c r="B796" s="3" t="s">
        <v>1339</v>
      </c>
      <c r="C796" s="3" t="s">
        <v>1340</v>
      </c>
    </row>
    <row r="797" ht="18.75" customHeight="1" spans="1:3">
      <c r="A797" s="3">
        <v>796</v>
      </c>
      <c r="B797" s="3" t="s">
        <v>1341</v>
      </c>
      <c r="C797" s="3" t="s">
        <v>1342</v>
      </c>
    </row>
    <row r="798" ht="18.75" customHeight="1" spans="1:3">
      <c r="A798" s="3">
        <v>797</v>
      </c>
      <c r="B798" s="3" t="s">
        <v>1343</v>
      </c>
      <c r="C798" s="3" t="s">
        <v>1344</v>
      </c>
    </row>
    <row r="799" ht="18.75" customHeight="1" spans="1:3">
      <c r="A799" s="3">
        <v>798</v>
      </c>
      <c r="B799" s="3" t="s">
        <v>1345</v>
      </c>
      <c r="C799" s="3" t="str">
        <f>_xlfn.CONCAT("911101127684666330")</f>
        <v>911101127684666330</v>
      </c>
    </row>
    <row r="800" ht="18.75" customHeight="1" spans="1:3">
      <c r="A800" s="3">
        <v>799</v>
      </c>
      <c r="B800" s="3" t="s">
        <v>1346</v>
      </c>
      <c r="C800" s="3" t="str">
        <f>_xlfn.CONCAT("911103020896967361")</f>
        <v>911103020896967361</v>
      </c>
    </row>
    <row r="801" ht="18.75" customHeight="1" spans="1:3">
      <c r="A801" s="3">
        <v>800</v>
      </c>
      <c r="B801" s="3" t="s">
        <v>1347</v>
      </c>
      <c r="C801" s="3" t="s">
        <v>1348</v>
      </c>
    </row>
    <row r="802" ht="18.75" customHeight="1" spans="1:3">
      <c r="A802" s="3">
        <v>801</v>
      </c>
      <c r="B802" s="3" t="s">
        <v>1349</v>
      </c>
      <c r="C802" s="3" t="s">
        <v>1350</v>
      </c>
    </row>
    <row r="803" ht="18.75" customHeight="1" spans="1:3">
      <c r="A803" s="3">
        <v>802</v>
      </c>
      <c r="B803" s="3" t="s">
        <v>1351</v>
      </c>
      <c r="C803" s="3" t="s">
        <v>1352</v>
      </c>
    </row>
    <row r="804" ht="18.75" customHeight="1" spans="1:3">
      <c r="A804" s="3">
        <v>803</v>
      </c>
      <c r="B804" s="3" t="s">
        <v>1353</v>
      </c>
      <c r="C804" s="3" t="s">
        <v>1354</v>
      </c>
    </row>
    <row r="805" ht="18.75" customHeight="1" spans="1:3">
      <c r="A805" s="3">
        <v>804</v>
      </c>
      <c r="B805" s="3" t="s">
        <v>1355</v>
      </c>
      <c r="C805" s="3" t="s">
        <v>1356</v>
      </c>
    </row>
    <row r="806" ht="18.75" customHeight="1" spans="1:3">
      <c r="A806" s="3">
        <v>805</v>
      </c>
      <c r="B806" s="3" t="s">
        <v>1357</v>
      </c>
      <c r="C806" s="3" t="s">
        <v>1358</v>
      </c>
    </row>
    <row r="807" ht="18.75" customHeight="1" spans="1:3">
      <c r="A807" s="3">
        <v>806</v>
      </c>
      <c r="B807" s="3" t="s">
        <v>1359</v>
      </c>
      <c r="C807" s="3" t="s">
        <v>1360</v>
      </c>
    </row>
    <row r="808" ht="18.75" customHeight="1" spans="1:3">
      <c r="A808" s="3">
        <v>807</v>
      </c>
      <c r="B808" s="3" t="s">
        <v>1361</v>
      </c>
      <c r="C808" s="3" t="s">
        <v>1362</v>
      </c>
    </row>
    <row r="809" ht="18.75" customHeight="1" spans="1:3">
      <c r="A809" s="3">
        <v>808</v>
      </c>
      <c r="B809" s="3" t="s">
        <v>1363</v>
      </c>
      <c r="C809" s="3" t="str">
        <f>_xlfn.CONCAT("911103023443033551")</f>
        <v>911103023443033551</v>
      </c>
    </row>
    <row r="810" ht="18.75" customHeight="1" spans="1:3">
      <c r="A810" s="3">
        <v>809</v>
      </c>
      <c r="B810" s="3" t="s">
        <v>1364</v>
      </c>
      <c r="C810" s="3" t="str">
        <f>_xlfn.CONCAT("911101083579642326")</f>
        <v>911101083579642326</v>
      </c>
    </row>
    <row r="811" ht="18.75" customHeight="1" spans="1:3">
      <c r="A811" s="3">
        <v>810</v>
      </c>
      <c r="B811" s="3" t="s">
        <v>1365</v>
      </c>
      <c r="C811" s="3" t="s">
        <v>1366</v>
      </c>
    </row>
    <row r="812" ht="18.75" customHeight="1" spans="1:3">
      <c r="A812" s="3">
        <v>811</v>
      </c>
      <c r="B812" s="3" t="s">
        <v>1367</v>
      </c>
      <c r="C812" s="3" t="s">
        <v>1368</v>
      </c>
    </row>
    <row r="813" ht="18.75" customHeight="1" spans="1:3">
      <c r="A813" s="3">
        <v>812</v>
      </c>
      <c r="B813" s="3" t="s">
        <v>1369</v>
      </c>
      <c r="C813" s="3" t="s">
        <v>1370</v>
      </c>
    </row>
    <row r="814" ht="18.75" customHeight="1" spans="1:3">
      <c r="A814" s="3">
        <v>813</v>
      </c>
      <c r="B814" s="3" t="s">
        <v>1371</v>
      </c>
      <c r="C814" s="3" t="s">
        <v>1372</v>
      </c>
    </row>
    <row r="815" ht="18.75" customHeight="1" spans="1:3">
      <c r="A815" s="3">
        <v>814</v>
      </c>
      <c r="B815" s="3" t="s">
        <v>1373</v>
      </c>
      <c r="C815" s="3" t="s">
        <v>1374</v>
      </c>
    </row>
    <row r="816" ht="18.75" customHeight="1" spans="1:3">
      <c r="A816" s="3">
        <v>815</v>
      </c>
      <c r="B816" s="3" t="s">
        <v>1375</v>
      </c>
      <c r="C816" s="3" t="str">
        <f>_xlfn.CONCAT("91110113MA004J1J21")</f>
        <v>91110113MA004J1J21</v>
      </c>
    </row>
    <row r="817" ht="18.75" customHeight="1" spans="1:3">
      <c r="A817" s="3">
        <v>816</v>
      </c>
      <c r="B817" s="3" t="s">
        <v>1376</v>
      </c>
      <c r="C817" s="3" t="s">
        <v>1377</v>
      </c>
    </row>
    <row r="818" ht="18.75" customHeight="1" spans="1:3">
      <c r="A818" s="3">
        <v>817</v>
      </c>
      <c r="B818" s="3" t="s">
        <v>1378</v>
      </c>
      <c r="C818" s="3" t="str">
        <f>_xlfn.CONCAT("911103023271724966")</f>
        <v>911103023271724966</v>
      </c>
    </row>
    <row r="819" ht="18.75" customHeight="1" spans="1:3">
      <c r="A819" s="3">
        <v>818</v>
      </c>
      <c r="B819" s="3" t="s">
        <v>1379</v>
      </c>
      <c r="C819" s="3" t="s">
        <v>1380</v>
      </c>
    </row>
    <row r="820" ht="18.75" customHeight="1" spans="1:3">
      <c r="A820" s="3">
        <v>819</v>
      </c>
      <c r="B820" s="3" t="s">
        <v>1381</v>
      </c>
      <c r="C820" s="3" t="str">
        <f>_xlfn.CONCAT("911101060984893335")</f>
        <v>911101060984893335</v>
      </c>
    </row>
    <row r="821" ht="18.75" customHeight="1" spans="1:3">
      <c r="A821" s="3">
        <v>820</v>
      </c>
      <c r="B821" s="3" t="s">
        <v>1382</v>
      </c>
      <c r="C821" s="3" t="s">
        <v>1383</v>
      </c>
    </row>
    <row r="822" ht="18.75" customHeight="1" spans="1:3">
      <c r="A822" s="3">
        <v>821</v>
      </c>
      <c r="B822" s="3" t="s">
        <v>1384</v>
      </c>
      <c r="C822" s="3" t="s">
        <v>1385</v>
      </c>
    </row>
    <row r="823" ht="18.75" customHeight="1" spans="1:3">
      <c r="A823" s="3">
        <v>822</v>
      </c>
      <c r="B823" s="3" t="s">
        <v>1386</v>
      </c>
      <c r="C823" s="3" t="s">
        <v>1387</v>
      </c>
    </row>
    <row r="824" ht="18.75" customHeight="1" spans="1:3">
      <c r="A824" s="3">
        <v>823</v>
      </c>
      <c r="B824" s="3" t="s">
        <v>1388</v>
      </c>
      <c r="C824" s="3" t="str">
        <f>_xlfn.CONCAT("911101128017172045")</f>
        <v>911101128017172045</v>
      </c>
    </row>
    <row r="825" ht="18.75" customHeight="1" spans="1:3">
      <c r="A825" s="3">
        <v>824</v>
      </c>
      <c r="B825" s="3" t="s">
        <v>1389</v>
      </c>
      <c r="C825" s="3" t="s">
        <v>1390</v>
      </c>
    </row>
    <row r="826" ht="18.75" customHeight="1" spans="1:3">
      <c r="A826" s="3">
        <v>825</v>
      </c>
      <c r="B826" s="3" t="s">
        <v>1391</v>
      </c>
      <c r="C826" s="3" t="s">
        <v>1392</v>
      </c>
    </row>
    <row r="827" ht="18.75" customHeight="1" spans="1:3">
      <c r="A827" s="3">
        <v>826</v>
      </c>
      <c r="B827" s="3" t="s">
        <v>1393</v>
      </c>
      <c r="C827" s="3" t="s">
        <v>1394</v>
      </c>
    </row>
    <row r="828" ht="18.75" customHeight="1" spans="1:3">
      <c r="A828" s="3">
        <v>827</v>
      </c>
      <c r="B828" s="3" t="s">
        <v>1395</v>
      </c>
      <c r="C828" s="3" t="s">
        <v>1396</v>
      </c>
    </row>
    <row r="829" ht="18.75" customHeight="1" spans="1:3">
      <c r="A829" s="3">
        <v>828</v>
      </c>
      <c r="B829" s="3" t="s">
        <v>1397</v>
      </c>
      <c r="C829" s="3" t="str">
        <f>_xlfn.CONCAT("91110302MA01WX7K06")</f>
        <v>91110302MA01WX7K06</v>
      </c>
    </row>
    <row r="830" ht="18.75" customHeight="1" spans="1:3">
      <c r="A830" s="3">
        <v>829</v>
      </c>
      <c r="B830" s="3" t="s">
        <v>1398</v>
      </c>
      <c r="C830" s="3" t="s">
        <v>1399</v>
      </c>
    </row>
    <row r="831" ht="18.75" customHeight="1" spans="1:3">
      <c r="A831" s="3">
        <v>830</v>
      </c>
      <c r="B831" s="3" t="s">
        <v>1400</v>
      </c>
      <c r="C831" s="3" t="s">
        <v>1401</v>
      </c>
    </row>
    <row r="832" ht="18.75" customHeight="1" spans="1:3">
      <c r="A832" s="3">
        <v>831</v>
      </c>
      <c r="B832" s="3" t="s">
        <v>1402</v>
      </c>
      <c r="C832" s="3" t="s">
        <v>1403</v>
      </c>
    </row>
    <row r="833" ht="18.75" customHeight="1" spans="1:3">
      <c r="A833" s="3">
        <v>832</v>
      </c>
      <c r="B833" s="3" t="s">
        <v>1404</v>
      </c>
      <c r="C833" s="3" t="s">
        <v>1405</v>
      </c>
    </row>
    <row r="834" ht="18.75" customHeight="1" spans="1:3">
      <c r="A834" s="3">
        <v>833</v>
      </c>
      <c r="B834" s="3" t="s">
        <v>1406</v>
      </c>
      <c r="C834" s="3" t="s">
        <v>1407</v>
      </c>
    </row>
    <row r="835" ht="18.75" customHeight="1" spans="1:3">
      <c r="A835" s="3">
        <v>834</v>
      </c>
      <c r="B835" s="3" t="s">
        <v>1408</v>
      </c>
      <c r="C835" s="3" t="str">
        <f>_xlfn.CONCAT("91110112MA01BL3P90")</f>
        <v>91110112MA01BL3P90</v>
      </c>
    </row>
    <row r="836" ht="18.75" customHeight="1" spans="1:3">
      <c r="A836" s="3">
        <v>835</v>
      </c>
      <c r="B836" s="3" t="s">
        <v>1409</v>
      </c>
      <c r="C836" s="3" t="str">
        <f>_xlfn.CONCAT("91110108MA01BXCE92")</f>
        <v>91110108MA01BXCE92</v>
      </c>
    </row>
    <row r="837" ht="18.75" customHeight="1" spans="1:3">
      <c r="A837" s="3">
        <v>836</v>
      </c>
      <c r="B837" s="3" t="s">
        <v>1410</v>
      </c>
      <c r="C837" s="3" t="str">
        <f>_xlfn.CONCAT("911101010975585525")</f>
        <v>911101010975585525</v>
      </c>
    </row>
    <row r="838" ht="18.75" customHeight="1" spans="1:3">
      <c r="A838" s="3">
        <v>837</v>
      </c>
      <c r="B838" s="3" t="s">
        <v>1411</v>
      </c>
      <c r="C838" s="3" t="s">
        <v>1412</v>
      </c>
    </row>
    <row r="839" ht="18.75" customHeight="1" spans="1:3">
      <c r="A839" s="3">
        <v>838</v>
      </c>
      <c r="B839" s="3" t="s">
        <v>1413</v>
      </c>
      <c r="C839" s="3" t="str">
        <f>_xlfn.CONCAT("91110105MA01JAX929")</f>
        <v>91110105MA01JAX929</v>
      </c>
    </row>
    <row r="840" ht="18.75" customHeight="1" spans="1:3">
      <c r="A840" s="3">
        <v>839</v>
      </c>
      <c r="B840" s="3" t="s">
        <v>1414</v>
      </c>
      <c r="C840" s="3" t="s">
        <v>1415</v>
      </c>
    </row>
    <row r="841" ht="18.75" customHeight="1" spans="1:3">
      <c r="A841" s="3">
        <v>840</v>
      </c>
      <c r="B841" s="3" t="s">
        <v>1416</v>
      </c>
      <c r="C841" s="3" t="s">
        <v>1417</v>
      </c>
    </row>
    <row r="842" ht="18.75" customHeight="1" spans="1:3">
      <c r="A842" s="3">
        <v>841</v>
      </c>
      <c r="B842" s="3" t="s">
        <v>1418</v>
      </c>
      <c r="C842" s="3" t="s">
        <v>1419</v>
      </c>
    </row>
    <row r="843" ht="18.75" customHeight="1" spans="1:3">
      <c r="A843" s="3">
        <v>842</v>
      </c>
      <c r="B843" s="3" t="s">
        <v>1420</v>
      </c>
      <c r="C843" s="3" t="s">
        <v>1421</v>
      </c>
    </row>
    <row r="844" ht="18.75" customHeight="1" spans="1:3">
      <c r="A844" s="3">
        <v>843</v>
      </c>
      <c r="B844" s="3" t="s">
        <v>1422</v>
      </c>
      <c r="C844" s="3" t="s">
        <v>1423</v>
      </c>
    </row>
    <row r="845" ht="18.75" customHeight="1" spans="1:3">
      <c r="A845" s="3">
        <v>844</v>
      </c>
      <c r="B845" s="3" t="s">
        <v>1424</v>
      </c>
      <c r="C845" s="3" t="s">
        <v>1425</v>
      </c>
    </row>
    <row r="846" ht="18.75" customHeight="1" spans="1:3">
      <c r="A846" s="3">
        <v>845</v>
      </c>
      <c r="B846" s="3" t="s">
        <v>1426</v>
      </c>
      <c r="C846" s="3" t="s">
        <v>1427</v>
      </c>
    </row>
    <row r="847" ht="18.75" customHeight="1" spans="1:3">
      <c r="A847" s="3">
        <v>846</v>
      </c>
      <c r="B847" s="3" t="s">
        <v>1428</v>
      </c>
      <c r="C847" s="3" t="s">
        <v>1429</v>
      </c>
    </row>
    <row r="848" ht="18.75" customHeight="1" spans="1:3">
      <c r="A848" s="3">
        <v>847</v>
      </c>
      <c r="B848" s="3" t="s">
        <v>1430</v>
      </c>
      <c r="C848" s="3" t="s">
        <v>1431</v>
      </c>
    </row>
    <row r="849" ht="18.75" customHeight="1" spans="1:3">
      <c r="A849" s="3">
        <v>848</v>
      </c>
      <c r="B849" s="3" t="s">
        <v>1432</v>
      </c>
      <c r="C849" s="3" t="s">
        <v>1433</v>
      </c>
    </row>
    <row r="850" ht="18.75" customHeight="1" spans="1:3">
      <c r="A850" s="3">
        <v>849</v>
      </c>
      <c r="B850" s="3" t="s">
        <v>1434</v>
      </c>
      <c r="C850" s="3" t="s">
        <v>1435</v>
      </c>
    </row>
    <row r="851" ht="18.75" customHeight="1" spans="1:3">
      <c r="A851" s="3">
        <v>850</v>
      </c>
      <c r="B851" s="3" t="s">
        <v>1436</v>
      </c>
      <c r="C851" s="3" t="s">
        <v>1437</v>
      </c>
    </row>
    <row r="852" ht="18.75" customHeight="1" spans="1:3">
      <c r="A852" s="3">
        <v>851</v>
      </c>
      <c r="B852" s="3" t="s">
        <v>1438</v>
      </c>
      <c r="C852" s="3" t="str">
        <f>_xlfn.CONCAT("911101087795133788")</f>
        <v>911101087795133788</v>
      </c>
    </row>
    <row r="853" ht="18.75" customHeight="1" spans="1:3">
      <c r="A853" s="3">
        <v>852</v>
      </c>
      <c r="B853" s="3" t="s">
        <v>1439</v>
      </c>
      <c r="C853" s="3" t="s">
        <v>1440</v>
      </c>
    </row>
    <row r="854" ht="18.75" customHeight="1" spans="1:3">
      <c r="A854" s="3">
        <v>853</v>
      </c>
      <c r="B854" s="3" t="s">
        <v>1441</v>
      </c>
      <c r="C854" s="3" t="s">
        <v>1442</v>
      </c>
    </row>
    <row r="855" ht="18.75" customHeight="1" spans="1:3">
      <c r="A855" s="3">
        <v>854</v>
      </c>
      <c r="B855" s="3" t="s">
        <v>1443</v>
      </c>
      <c r="C855" s="3" t="s">
        <v>1444</v>
      </c>
    </row>
    <row r="856" ht="18.75" customHeight="1" spans="1:3">
      <c r="A856" s="3">
        <v>855</v>
      </c>
      <c r="B856" s="3" t="s">
        <v>1445</v>
      </c>
      <c r="C856" s="3" t="str">
        <f>_xlfn.CONCAT("911103027177414043")</f>
        <v>911103027177414043</v>
      </c>
    </row>
    <row r="857" ht="18.75" customHeight="1" spans="1:3">
      <c r="A857" s="3">
        <v>856</v>
      </c>
      <c r="B857" s="3" t="s">
        <v>1446</v>
      </c>
      <c r="C857" s="3" t="str">
        <f>_xlfn.CONCAT("91110105MA01L51G30")</f>
        <v>91110105MA01L51G30</v>
      </c>
    </row>
    <row r="858" ht="18.75" customHeight="1" spans="1:3">
      <c r="A858" s="3">
        <v>857</v>
      </c>
      <c r="B858" s="3" t="s">
        <v>1447</v>
      </c>
      <c r="C858" s="3" t="s">
        <v>1448</v>
      </c>
    </row>
    <row r="859" ht="18.75" customHeight="1" spans="1:3">
      <c r="A859" s="3">
        <v>858</v>
      </c>
      <c r="B859" s="3" t="s">
        <v>1449</v>
      </c>
      <c r="C859" s="3" t="s">
        <v>1450</v>
      </c>
    </row>
    <row r="860" ht="18.75" customHeight="1" spans="1:3">
      <c r="A860" s="3">
        <v>859</v>
      </c>
      <c r="B860" s="3" t="s">
        <v>1451</v>
      </c>
      <c r="C860" s="3" t="s">
        <v>1452</v>
      </c>
    </row>
    <row r="861" ht="18.75" customHeight="1" spans="1:3">
      <c r="A861" s="3">
        <v>860</v>
      </c>
      <c r="B861" s="3" t="s">
        <v>1453</v>
      </c>
      <c r="C861" s="3" t="s">
        <v>1454</v>
      </c>
    </row>
    <row r="862" ht="18.75" customHeight="1" spans="1:3">
      <c r="A862" s="3">
        <v>861</v>
      </c>
      <c r="B862" s="3" t="s">
        <v>1455</v>
      </c>
      <c r="C862" s="3" t="str">
        <f>_xlfn.CONCAT("911103026757232908")</f>
        <v>911103026757232908</v>
      </c>
    </row>
    <row r="863" ht="18.75" customHeight="1" spans="1:3">
      <c r="A863" s="3">
        <v>862</v>
      </c>
      <c r="B863" s="3" t="s">
        <v>1456</v>
      </c>
      <c r="C863" s="3" t="s">
        <v>1457</v>
      </c>
    </row>
    <row r="864" ht="18.75" customHeight="1" spans="1:3">
      <c r="A864" s="3">
        <v>863</v>
      </c>
      <c r="B864" s="3" t="s">
        <v>1458</v>
      </c>
      <c r="C864" s="3" t="s">
        <v>1459</v>
      </c>
    </row>
    <row r="865" ht="18.75" customHeight="1" spans="1:3">
      <c r="A865" s="3">
        <v>864</v>
      </c>
      <c r="B865" s="3" t="s">
        <v>1460</v>
      </c>
      <c r="C865" s="3" t="s">
        <v>1461</v>
      </c>
    </row>
    <row r="866" ht="18.75" customHeight="1" spans="1:3">
      <c r="A866" s="3">
        <v>865</v>
      </c>
      <c r="B866" s="3" t="s">
        <v>1462</v>
      </c>
      <c r="C866" s="3" t="s">
        <v>1463</v>
      </c>
    </row>
    <row r="867" ht="18.75" customHeight="1" spans="1:3">
      <c r="A867" s="3">
        <v>866</v>
      </c>
      <c r="B867" s="3" t="s">
        <v>1464</v>
      </c>
      <c r="C867" s="3" t="s">
        <v>1465</v>
      </c>
    </row>
    <row r="868" ht="18.75" customHeight="1" spans="1:3">
      <c r="A868" s="3">
        <v>867</v>
      </c>
      <c r="B868" s="3" t="s">
        <v>1466</v>
      </c>
      <c r="C868" s="3" t="s">
        <v>1467</v>
      </c>
    </row>
    <row r="869" ht="18.75" customHeight="1" spans="1:3">
      <c r="A869" s="3">
        <v>868</v>
      </c>
      <c r="B869" s="3" t="s">
        <v>1468</v>
      </c>
      <c r="C869" s="3" t="str">
        <f>_xlfn.CONCAT("91110112MA01R8GH86")</f>
        <v>91110112MA01R8GH86</v>
      </c>
    </row>
    <row r="870" ht="18.75" customHeight="1" spans="1:3">
      <c r="A870" s="3">
        <v>869</v>
      </c>
      <c r="B870" s="3" t="s">
        <v>1469</v>
      </c>
      <c r="C870" s="3" t="s">
        <v>1470</v>
      </c>
    </row>
    <row r="871" ht="18.75" customHeight="1" spans="1:3">
      <c r="A871" s="3">
        <v>870</v>
      </c>
      <c r="B871" s="3" t="s">
        <v>1471</v>
      </c>
      <c r="C871" s="3" t="s">
        <v>1472</v>
      </c>
    </row>
    <row r="872" ht="18.75" customHeight="1" spans="1:3">
      <c r="A872" s="3">
        <v>871</v>
      </c>
      <c r="B872" s="3" t="s">
        <v>1473</v>
      </c>
      <c r="C872" s="3" t="str">
        <f>_xlfn.CONCAT("9111010680221916X5")</f>
        <v>9111010680221916X5</v>
      </c>
    </row>
    <row r="873" ht="18.75" customHeight="1" spans="1:3">
      <c r="A873" s="3">
        <v>872</v>
      </c>
      <c r="B873" s="3" t="s">
        <v>1474</v>
      </c>
      <c r="C873" s="3" t="str">
        <f>_xlfn.CONCAT("91110302MA01R47N99")</f>
        <v>91110302MA01R47N99</v>
      </c>
    </row>
    <row r="874" ht="18.75" customHeight="1" spans="1:3">
      <c r="A874" s="3">
        <v>873</v>
      </c>
      <c r="B874" s="3" t="s">
        <v>1475</v>
      </c>
      <c r="C874" s="3" t="s">
        <v>1476</v>
      </c>
    </row>
    <row r="875" ht="18.75" customHeight="1" spans="1:3">
      <c r="A875" s="3">
        <v>874</v>
      </c>
      <c r="B875" s="3" t="s">
        <v>1477</v>
      </c>
      <c r="C875" s="3" t="s">
        <v>1478</v>
      </c>
    </row>
    <row r="876" ht="18.75" customHeight="1" spans="1:3">
      <c r="A876" s="3">
        <v>875</v>
      </c>
      <c r="B876" s="3" t="s">
        <v>1479</v>
      </c>
      <c r="C876" s="3" t="s">
        <v>1480</v>
      </c>
    </row>
    <row r="877" ht="18.75" customHeight="1" spans="1:3">
      <c r="A877" s="3">
        <v>876</v>
      </c>
      <c r="B877" s="3" t="s">
        <v>1481</v>
      </c>
      <c r="C877" s="3" t="str">
        <f>_xlfn.CONCAT("911101156728248625")</f>
        <v>911101156728248625</v>
      </c>
    </row>
    <row r="878" ht="18.75" customHeight="1" spans="1:3">
      <c r="A878" s="3">
        <v>877</v>
      </c>
      <c r="B878" s="3" t="s">
        <v>1482</v>
      </c>
      <c r="C878" s="3" t="s">
        <v>1483</v>
      </c>
    </row>
    <row r="879" ht="18.75" customHeight="1" spans="1:3">
      <c r="A879" s="3">
        <v>878</v>
      </c>
      <c r="B879" s="3" t="s">
        <v>1484</v>
      </c>
      <c r="C879" s="3" t="s">
        <v>1485</v>
      </c>
    </row>
    <row r="880" ht="18.75" customHeight="1" spans="1:3">
      <c r="A880" s="3">
        <v>879</v>
      </c>
      <c r="B880" s="3" t="s">
        <v>1486</v>
      </c>
      <c r="C880" s="3" t="s">
        <v>1487</v>
      </c>
    </row>
    <row r="881" ht="18.75" customHeight="1" spans="1:3">
      <c r="A881" s="3">
        <v>880</v>
      </c>
      <c r="B881" s="3" t="s">
        <v>1488</v>
      </c>
      <c r="C881" s="3" t="s">
        <v>1489</v>
      </c>
    </row>
    <row r="882" ht="18.75" customHeight="1" spans="1:3">
      <c r="A882" s="3">
        <v>881</v>
      </c>
      <c r="B882" s="3" t="s">
        <v>1490</v>
      </c>
      <c r="C882" s="3" t="s">
        <v>1491</v>
      </c>
    </row>
    <row r="883" ht="18.75" customHeight="1" spans="1:3">
      <c r="A883" s="3">
        <v>882</v>
      </c>
      <c r="B883" s="3" t="s">
        <v>1492</v>
      </c>
      <c r="C883" s="3" t="str">
        <f>_xlfn.CONCAT("91110112MA002YMN95")</f>
        <v>91110112MA002YMN95</v>
      </c>
    </row>
    <row r="884" ht="18.75" customHeight="1" spans="1:3">
      <c r="A884" s="3">
        <v>883</v>
      </c>
      <c r="B884" s="3" t="s">
        <v>1493</v>
      </c>
      <c r="C884" s="3" t="str">
        <f>_xlfn.CONCAT("91110114MA04BK2408")</f>
        <v>91110114MA04BK2408</v>
      </c>
    </row>
    <row r="885" ht="18.75" customHeight="1" spans="1:3">
      <c r="A885" s="3">
        <v>884</v>
      </c>
      <c r="B885" s="3" t="s">
        <v>1494</v>
      </c>
      <c r="C885" s="3" t="s">
        <v>1495</v>
      </c>
    </row>
    <row r="886" ht="18.75" customHeight="1" spans="1:3">
      <c r="A886" s="3">
        <v>885</v>
      </c>
      <c r="B886" s="3" t="s">
        <v>1496</v>
      </c>
      <c r="C886" s="3" t="s">
        <v>1497</v>
      </c>
    </row>
    <row r="887" ht="18.75" customHeight="1" spans="1:3">
      <c r="A887" s="3">
        <v>886</v>
      </c>
      <c r="B887" s="3" t="s">
        <v>1498</v>
      </c>
      <c r="C887" s="3" t="s">
        <v>1499</v>
      </c>
    </row>
    <row r="888" ht="18.75" customHeight="1" spans="1:3">
      <c r="A888" s="3">
        <v>887</v>
      </c>
      <c r="B888" s="3" t="s">
        <v>1500</v>
      </c>
      <c r="C888" s="3" t="str">
        <f>_xlfn.CONCAT("911103025938180429")</f>
        <v>911103025938180429</v>
      </c>
    </row>
    <row r="889" ht="18.75" customHeight="1" spans="1:3">
      <c r="A889" s="3">
        <v>888</v>
      </c>
      <c r="B889" s="3" t="s">
        <v>1501</v>
      </c>
      <c r="C889" s="3" t="s">
        <v>1502</v>
      </c>
    </row>
    <row r="890" ht="18.75" customHeight="1" spans="1:3">
      <c r="A890" s="3">
        <v>889</v>
      </c>
      <c r="B890" s="3" t="s">
        <v>1503</v>
      </c>
      <c r="C890" s="3" t="s">
        <v>1504</v>
      </c>
    </row>
    <row r="891" ht="18.75" customHeight="1" spans="1:3">
      <c r="A891" s="3">
        <v>890</v>
      </c>
      <c r="B891" s="3" t="s">
        <v>1505</v>
      </c>
      <c r="C891" s="3" t="str">
        <f>_xlfn.CONCAT("91110302MA0076LM56")</f>
        <v>91110302MA0076LM56</v>
      </c>
    </row>
    <row r="892" ht="18.75" customHeight="1" spans="1:3">
      <c r="A892" s="3">
        <v>891</v>
      </c>
      <c r="B892" s="3" t="s">
        <v>1506</v>
      </c>
      <c r="C892" s="3" t="s">
        <v>1507</v>
      </c>
    </row>
    <row r="893" ht="18.75" customHeight="1" spans="1:3">
      <c r="A893" s="3">
        <v>892</v>
      </c>
      <c r="B893" s="3" t="s">
        <v>1508</v>
      </c>
      <c r="C893" s="3" t="s">
        <v>1509</v>
      </c>
    </row>
    <row r="894" ht="18.75" customHeight="1" spans="1:3">
      <c r="A894" s="3">
        <v>893</v>
      </c>
      <c r="B894" s="3" t="s">
        <v>1510</v>
      </c>
      <c r="C894" s="3" t="s">
        <v>1511</v>
      </c>
    </row>
    <row r="895" ht="18.75" customHeight="1" spans="1:3">
      <c r="A895" s="3">
        <v>894</v>
      </c>
      <c r="B895" s="3" t="s">
        <v>1512</v>
      </c>
      <c r="C895" s="3" t="s">
        <v>1513</v>
      </c>
    </row>
    <row r="896" ht="18.75" customHeight="1" spans="1:3">
      <c r="A896" s="3">
        <v>895</v>
      </c>
      <c r="B896" s="3" t="s">
        <v>1514</v>
      </c>
      <c r="C896" s="3" t="s">
        <v>1515</v>
      </c>
    </row>
    <row r="897" ht="18.75" customHeight="1" spans="1:3">
      <c r="A897" s="3">
        <v>896</v>
      </c>
      <c r="B897" s="3" t="s">
        <v>1516</v>
      </c>
      <c r="C897" s="3" t="s">
        <v>1517</v>
      </c>
    </row>
    <row r="898" ht="18.75" customHeight="1" spans="1:3">
      <c r="A898" s="3">
        <v>897</v>
      </c>
      <c r="B898" s="3" t="s">
        <v>1518</v>
      </c>
      <c r="C898" s="3" t="s">
        <v>1519</v>
      </c>
    </row>
    <row r="899" ht="18.75" customHeight="1" spans="1:3">
      <c r="A899" s="3">
        <v>898</v>
      </c>
      <c r="B899" s="3" t="s">
        <v>1520</v>
      </c>
      <c r="C899" s="3" t="str">
        <f>_xlfn.CONCAT("911101087609310436")</f>
        <v>911101087609310436</v>
      </c>
    </row>
    <row r="900" ht="18.75" customHeight="1" spans="1:3">
      <c r="A900" s="3">
        <v>899</v>
      </c>
      <c r="B900" s="3" t="s">
        <v>1521</v>
      </c>
      <c r="C900" s="3" t="s">
        <v>1522</v>
      </c>
    </row>
    <row r="901" ht="18.75" customHeight="1" spans="1:3">
      <c r="A901" s="3">
        <v>900</v>
      </c>
      <c r="B901" s="3" t="s">
        <v>1523</v>
      </c>
      <c r="C901" s="3" t="s">
        <v>1524</v>
      </c>
    </row>
    <row r="902" ht="18.75" customHeight="1" spans="1:3">
      <c r="A902" s="3">
        <v>901</v>
      </c>
      <c r="B902" s="3" t="s">
        <v>1525</v>
      </c>
      <c r="C902" s="3" t="s">
        <v>1526</v>
      </c>
    </row>
    <row r="903" ht="18.75" customHeight="1" spans="1:3">
      <c r="A903" s="3">
        <v>902</v>
      </c>
      <c r="B903" s="3" t="s">
        <v>1527</v>
      </c>
      <c r="C903" s="3" t="str">
        <f>_xlfn.CONCAT("911101150613292569")</f>
        <v>911101150613292569</v>
      </c>
    </row>
    <row r="904" ht="18.75" customHeight="1" spans="1:3">
      <c r="A904" s="3">
        <v>903</v>
      </c>
      <c r="B904" s="3" t="s">
        <v>1528</v>
      </c>
      <c r="C904" s="3" t="s">
        <v>1529</v>
      </c>
    </row>
    <row r="905" ht="18.75" customHeight="1" spans="1:3">
      <c r="A905" s="3">
        <v>904</v>
      </c>
      <c r="B905" s="3" t="s">
        <v>1530</v>
      </c>
      <c r="C905" s="3" t="s">
        <v>1531</v>
      </c>
    </row>
    <row r="906" ht="18.75" customHeight="1" spans="1:3">
      <c r="A906" s="3">
        <v>905</v>
      </c>
      <c r="B906" s="3" t="s">
        <v>1532</v>
      </c>
      <c r="C906" s="3" t="s">
        <v>1533</v>
      </c>
    </row>
    <row r="907" ht="18.75" customHeight="1" spans="1:3">
      <c r="A907" s="3">
        <v>906</v>
      </c>
      <c r="B907" s="3" t="s">
        <v>1534</v>
      </c>
      <c r="C907" s="3" t="str">
        <f>_xlfn.CONCAT("91110302MA01PKWJ86")</f>
        <v>91110302MA01PKWJ86</v>
      </c>
    </row>
    <row r="908" ht="18.75" customHeight="1" spans="1:3">
      <c r="A908" s="3">
        <v>907</v>
      </c>
      <c r="B908" s="3" t="s">
        <v>1535</v>
      </c>
      <c r="C908" s="3" t="s">
        <v>1536</v>
      </c>
    </row>
    <row r="909" ht="18.75" customHeight="1" spans="1:3">
      <c r="A909" s="3">
        <v>908</v>
      </c>
      <c r="B909" s="3" t="s">
        <v>1537</v>
      </c>
      <c r="C909" s="3" t="s">
        <v>1538</v>
      </c>
    </row>
    <row r="910" ht="18.75" customHeight="1" spans="1:3">
      <c r="A910" s="3">
        <v>909</v>
      </c>
      <c r="B910" s="3" t="s">
        <v>1539</v>
      </c>
      <c r="C910" s="3" t="str">
        <f>_xlfn.CONCAT("91110105MA0062LY72")</f>
        <v>91110105MA0062LY72</v>
      </c>
    </row>
    <row r="911" ht="18.75" customHeight="1" spans="1:3">
      <c r="A911" s="3">
        <v>910</v>
      </c>
      <c r="B911" s="3" t="s">
        <v>1540</v>
      </c>
      <c r="C911" s="3" t="s">
        <v>1541</v>
      </c>
    </row>
    <row r="912" ht="18.75" customHeight="1" spans="1:3">
      <c r="A912" s="3">
        <v>911</v>
      </c>
      <c r="B912" s="3" t="s">
        <v>1542</v>
      </c>
      <c r="C912" s="3" t="s">
        <v>1543</v>
      </c>
    </row>
    <row r="913" ht="18.75" customHeight="1" spans="1:3">
      <c r="A913" s="3">
        <v>912</v>
      </c>
      <c r="B913" s="3" t="s">
        <v>1544</v>
      </c>
      <c r="C913" s="3" t="str">
        <f>_xlfn.CONCAT("911103020672769766")</f>
        <v>911103020672769766</v>
      </c>
    </row>
    <row r="914" ht="18.75" customHeight="1" spans="1:3">
      <c r="A914" s="3">
        <v>913</v>
      </c>
      <c r="B914" s="3" t="s">
        <v>1545</v>
      </c>
      <c r="C914" s="3" t="s">
        <v>1546</v>
      </c>
    </row>
    <row r="915" ht="18.75" customHeight="1" spans="1:3">
      <c r="A915" s="3">
        <v>914</v>
      </c>
      <c r="B915" s="3" t="s">
        <v>1547</v>
      </c>
      <c r="C915" s="3" t="str">
        <f>_xlfn.CONCAT("911101087393930259")</f>
        <v>911101087393930259</v>
      </c>
    </row>
    <row r="916" ht="18.75" customHeight="1" spans="1:3">
      <c r="A916" s="3">
        <v>915</v>
      </c>
      <c r="B916" s="3" t="s">
        <v>1548</v>
      </c>
      <c r="C916" s="3" t="str">
        <f>_xlfn.CONCAT("91110115MA01FHAT79")</f>
        <v>91110115MA01FHAT79</v>
      </c>
    </row>
    <row r="917" ht="18.75" customHeight="1" spans="1:3">
      <c r="A917" s="3">
        <v>916</v>
      </c>
      <c r="B917" s="3" t="s">
        <v>1549</v>
      </c>
      <c r="C917" s="3" t="s">
        <v>1550</v>
      </c>
    </row>
    <row r="918" ht="18.75" customHeight="1" spans="1:3">
      <c r="A918" s="3">
        <v>917</v>
      </c>
      <c r="B918" s="3" t="s">
        <v>1551</v>
      </c>
      <c r="C918" s="3" t="str">
        <f>_xlfn.CONCAT("91110302MA01FCP604")</f>
        <v>91110302MA01FCP604</v>
      </c>
    </row>
    <row r="919" ht="18.75" customHeight="1" spans="1:3">
      <c r="A919" s="3">
        <v>918</v>
      </c>
      <c r="B919" s="3" t="s">
        <v>1552</v>
      </c>
      <c r="C919" s="3" t="str">
        <f>_xlfn.CONCAT("91110302MA004YLH45")</f>
        <v>91110302MA004YLH45</v>
      </c>
    </row>
    <row r="920" ht="18.75" customHeight="1" spans="1:3">
      <c r="A920" s="3">
        <v>919</v>
      </c>
      <c r="B920" s="3" t="s">
        <v>1553</v>
      </c>
      <c r="C920" s="3" t="s">
        <v>1554</v>
      </c>
    </row>
    <row r="921" ht="18.75" customHeight="1" spans="1:3">
      <c r="A921" s="3">
        <v>920</v>
      </c>
      <c r="B921" s="3" t="s">
        <v>1555</v>
      </c>
      <c r="C921" s="3" t="s">
        <v>1556</v>
      </c>
    </row>
    <row r="922" ht="18.75" customHeight="1" spans="1:3">
      <c r="A922" s="3">
        <v>921</v>
      </c>
      <c r="B922" s="3" t="s">
        <v>1557</v>
      </c>
      <c r="C922" s="3" t="str">
        <f>_xlfn.CONCAT("91110112MA00273571")</f>
        <v>91110112MA00273571</v>
      </c>
    </row>
    <row r="923" ht="18.75" customHeight="1" spans="1:3">
      <c r="A923" s="3">
        <v>922</v>
      </c>
      <c r="B923" s="3" t="s">
        <v>1558</v>
      </c>
      <c r="C923" s="3" t="str">
        <f>_xlfn.CONCAT("911101065768999873")</f>
        <v>911101065768999873</v>
      </c>
    </row>
    <row r="924" ht="18.75" customHeight="1" spans="1:3">
      <c r="A924" s="3">
        <v>923</v>
      </c>
      <c r="B924" s="3" t="s">
        <v>1559</v>
      </c>
      <c r="C924" s="3" t="s">
        <v>1560</v>
      </c>
    </row>
    <row r="925" ht="18.75" customHeight="1" spans="1:3">
      <c r="A925" s="3">
        <v>924</v>
      </c>
      <c r="B925" s="3" t="s">
        <v>1561</v>
      </c>
      <c r="C925" s="3" t="s">
        <v>1562</v>
      </c>
    </row>
    <row r="926" ht="18.75" customHeight="1" spans="1:3">
      <c r="A926" s="3">
        <v>925</v>
      </c>
      <c r="B926" s="3" t="s">
        <v>1563</v>
      </c>
      <c r="C926" s="3" t="s">
        <v>1564</v>
      </c>
    </row>
    <row r="927" ht="18.75" customHeight="1" spans="1:3">
      <c r="A927" s="3">
        <v>926</v>
      </c>
      <c r="B927" s="3" t="s">
        <v>1565</v>
      </c>
      <c r="C927" s="3" t="s">
        <v>1566</v>
      </c>
    </row>
    <row r="928" ht="18.75" customHeight="1" spans="1:3">
      <c r="A928" s="3">
        <v>927</v>
      </c>
      <c r="B928" s="3" t="s">
        <v>1567</v>
      </c>
      <c r="C928" s="3" t="str">
        <f>_xlfn.CONCAT("911101086892124244")</f>
        <v>911101086892124244</v>
      </c>
    </row>
    <row r="929" ht="18.75" customHeight="1" spans="1:3">
      <c r="A929" s="3">
        <v>928</v>
      </c>
      <c r="B929" s="3" t="s">
        <v>1568</v>
      </c>
      <c r="C929" s="3" t="s">
        <v>1569</v>
      </c>
    </row>
    <row r="930" ht="18.75" customHeight="1" spans="1:3">
      <c r="A930" s="3">
        <v>929</v>
      </c>
      <c r="B930" s="3" t="s">
        <v>1570</v>
      </c>
      <c r="C930" s="3" t="str">
        <f>_xlfn.CONCAT("91110302MA01YY3W75")</f>
        <v>91110302MA01YY3W75</v>
      </c>
    </row>
    <row r="931" ht="18.75" customHeight="1" spans="1:3">
      <c r="A931" s="3">
        <v>930</v>
      </c>
      <c r="B931" s="3" t="s">
        <v>1571</v>
      </c>
      <c r="C931" s="3" t="s">
        <v>1572</v>
      </c>
    </row>
    <row r="932" ht="18.75" customHeight="1" spans="1:3">
      <c r="A932" s="3">
        <v>931</v>
      </c>
      <c r="B932" s="3" t="s">
        <v>1573</v>
      </c>
      <c r="C932" s="3" t="s">
        <v>1574</v>
      </c>
    </row>
    <row r="933" ht="18.75" customHeight="1" spans="1:3">
      <c r="A933" s="3">
        <v>932</v>
      </c>
      <c r="B933" s="3" t="s">
        <v>1575</v>
      </c>
      <c r="C933" s="3" t="s">
        <v>1576</v>
      </c>
    </row>
    <row r="934" ht="18.75" customHeight="1" spans="1:3">
      <c r="A934" s="3">
        <v>933</v>
      </c>
      <c r="B934" s="3" t="s">
        <v>1577</v>
      </c>
      <c r="C934" s="3" t="str">
        <f>_xlfn.CONCAT("91110302MA01YAMX06")</f>
        <v>91110302MA01YAMX06</v>
      </c>
    </row>
    <row r="935" ht="18.75" customHeight="1" spans="1:3">
      <c r="A935" s="3">
        <v>934</v>
      </c>
      <c r="B935" s="3" t="s">
        <v>1578</v>
      </c>
      <c r="C935" s="3" t="str">
        <f>_xlfn.CONCAT("91110112MA01NYTF35")</f>
        <v>91110112MA01NYTF35</v>
      </c>
    </row>
    <row r="936" ht="18.75" customHeight="1" spans="1:3">
      <c r="A936" s="3">
        <v>935</v>
      </c>
      <c r="B936" s="3" t="s">
        <v>1579</v>
      </c>
      <c r="C936" s="3" t="s">
        <v>1580</v>
      </c>
    </row>
    <row r="937" ht="18.75" customHeight="1" spans="1:3">
      <c r="A937" s="3">
        <v>936</v>
      </c>
      <c r="B937" s="3" t="s">
        <v>1581</v>
      </c>
      <c r="C937" s="3" t="s">
        <v>1582</v>
      </c>
    </row>
    <row r="938" ht="18.75" customHeight="1" spans="1:3">
      <c r="A938" s="3">
        <v>937</v>
      </c>
      <c r="B938" s="3" t="s">
        <v>1583</v>
      </c>
      <c r="C938" s="3" t="s">
        <v>1584</v>
      </c>
    </row>
    <row r="939" ht="18.75" customHeight="1" spans="1:3">
      <c r="A939" s="3">
        <v>938</v>
      </c>
      <c r="B939" s="3" t="s">
        <v>1585</v>
      </c>
      <c r="C939" s="3" t="s">
        <v>1586</v>
      </c>
    </row>
    <row r="940" ht="18.75" customHeight="1" spans="1:3">
      <c r="A940" s="3">
        <v>939</v>
      </c>
      <c r="B940" s="3" t="s">
        <v>1587</v>
      </c>
      <c r="C940" s="3" t="s">
        <v>1588</v>
      </c>
    </row>
    <row r="941" ht="18.75" customHeight="1" spans="1:3">
      <c r="A941" s="3">
        <v>940</v>
      </c>
      <c r="B941" s="3" t="s">
        <v>1589</v>
      </c>
      <c r="C941" s="3" t="s">
        <v>1590</v>
      </c>
    </row>
    <row r="942" ht="18.75" customHeight="1" spans="1:3">
      <c r="A942" s="3">
        <v>941</v>
      </c>
      <c r="B942" s="3" t="s">
        <v>1591</v>
      </c>
      <c r="C942" s="3" t="s">
        <v>1592</v>
      </c>
    </row>
    <row r="943" ht="18.75" customHeight="1" spans="1:3">
      <c r="A943" s="3">
        <v>942</v>
      </c>
      <c r="B943" s="3" t="s">
        <v>1593</v>
      </c>
      <c r="C943" s="3" t="s">
        <v>1594</v>
      </c>
    </row>
    <row r="944" ht="18.75" customHeight="1" spans="1:3">
      <c r="A944" s="3">
        <v>943</v>
      </c>
      <c r="B944" s="3" t="s">
        <v>1595</v>
      </c>
      <c r="C944" s="3" t="s">
        <v>1596</v>
      </c>
    </row>
    <row r="945" ht="18.75" customHeight="1" spans="1:3">
      <c r="A945" s="3">
        <v>944</v>
      </c>
      <c r="B945" s="3" t="s">
        <v>1597</v>
      </c>
      <c r="C945" s="3" t="s">
        <v>1598</v>
      </c>
    </row>
    <row r="946" ht="18.75" customHeight="1" spans="1:3">
      <c r="A946" s="3">
        <v>945</v>
      </c>
      <c r="B946" s="3" t="s">
        <v>1599</v>
      </c>
      <c r="C946" s="3" t="s">
        <v>1600</v>
      </c>
    </row>
    <row r="947" ht="18.75" customHeight="1" spans="1:3">
      <c r="A947" s="3">
        <v>946</v>
      </c>
      <c r="B947" s="3" t="s">
        <v>1601</v>
      </c>
      <c r="C947" s="3" t="s">
        <v>1602</v>
      </c>
    </row>
    <row r="948" ht="18.75" customHeight="1" spans="1:3">
      <c r="A948" s="3">
        <v>947</v>
      </c>
      <c r="B948" s="3" t="s">
        <v>1603</v>
      </c>
      <c r="C948" s="3" t="s">
        <v>1604</v>
      </c>
    </row>
    <row r="949" ht="18.75" customHeight="1" spans="1:3">
      <c r="A949" s="3">
        <v>948</v>
      </c>
      <c r="B949" s="3" t="s">
        <v>1605</v>
      </c>
      <c r="C949" s="3" t="s">
        <v>1606</v>
      </c>
    </row>
    <row r="950" ht="18.75" customHeight="1" spans="1:3">
      <c r="A950" s="3">
        <v>949</v>
      </c>
      <c r="B950" s="3" t="s">
        <v>1607</v>
      </c>
      <c r="C950" s="3" t="s">
        <v>1608</v>
      </c>
    </row>
    <row r="951" ht="18.75" customHeight="1" spans="1:3">
      <c r="A951" s="3">
        <v>950</v>
      </c>
      <c r="B951" s="3" t="s">
        <v>1609</v>
      </c>
      <c r="C951" s="3" t="str">
        <f>_xlfn.CONCAT("911101127000099620")</f>
        <v>911101127000099620</v>
      </c>
    </row>
    <row r="952" ht="18.75" customHeight="1" spans="1:3">
      <c r="A952" s="3">
        <v>951</v>
      </c>
      <c r="B952" s="3" t="s">
        <v>1610</v>
      </c>
      <c r="C952" s="3" t="s">
        <v>1611</v>
      </c>
    </row>
    <row r="953" ht="18.75" customHeight="1" spans="1:3">
      <c r="A953" s="3">
        <v>952</v>
      </c>
      <c r="B953" s="3" t="s">
        <v>1612</v>
      </c>
      <c r="C953" s="3" t="s">
        <v>1613</v>
      </c>
    </row>
    <row r="954" ht="18.75" customHeight="1" spans="1:3">
      <c r="A954" s="3">
        <v>953</v>
      </c>
      <c r="B954" s="3" t="s">
        <v>1614</v>
      </c>
      <c r="C954" s="3" t="s">
        <v>1615</v>
      </c>
    </row>
    <row r="955" ht="18.75" customHeight="1" spans="1:3">
      <c r="A955" s="3">
        <v>954</v>
      </c>
      <c r="B955" s="3" t="s">
        <v>1616</v>
      </c>
      <c r="C955" s="3" t="s">
        <v>1617</v>
      </c>
    </row>
    <row r="956" ht="18.75" customHeight="1" spans="1:3">
      <c r="A956" s="3">
        <v>955</v>
      </c>
      <c r="B956" s="3" t="s">
        <v>1618</v>
      </c>
      <c r="C956" s="3" t="s">
        <v>1619</v>
      </c>
    </row>
    <row r="957" ht="18.75" customHeight="1" spans="1:3">
      <c r="A957" s="3">
        <v>956</v>
      </c>
      <c r="B957" s="3" t="s">
        <v>1620</v>
      </c>
      <c r="C957" s="3" t="str">
        <f>_xlfn.CONCAT("911101127985329372")</f>
        <v>911101127985329372</v>
      </c>
    </row>
    <row r="958" ht="18.75" customHeight="1" spans="1:3">
      <c r="A958" s="3">
        <v>957</v>
      </c>
      <c r="B958" s="3" t="s">
        <v>1621</v>
      </c>
      <c r="C958" s="3" t="str">
        <f>_xlfn.CONCAT("911103020741115202")</f>
        <v>911103020741115202</v>
      </c>
    </row>
    <row r="959" ht="18.75" customHeight="1" spans="1:3">
      <c r="A959" s="3">
        <v>958</v>
      </c>
      <c r="B959" s="3" t="s">
        <v>1622</v>
      </c>
      <c r="C959" s="3" t="str">
        <f>_xlfn.CONCAT("911103020573028004")</f>
        <v>911103020573028004</v>
      </c>
    </row>
    <row r="960" ht="18.75" customHeight="1" spans="1:3">
      <c r="A960" s="3">
        <v>959</v>
      </c>
      <c r="B960" s="3" t="s">
        <v>1623</v>
      </c>
      <c r="C960" s="3" t="str">
        <f>_xlfn.CONCAT("911101156995804664")</f>
        <v>911101156995804664</v>
      </c>
    </row>
    <row r="961" ht="18.75" customHeight="1" spans="1:3">
      <c r="A961" s="3">
        <v>960</v>
      </c>
      <c r="B961" s="3" t="s">
        <v>1624</v>
      </c>
      <c r="C961" s="3" t="s">
        <v>1625</v>
      </c>
    </row>
    <row r="962" ht="18.75" customHeight="1" spans="1:3">
      <c r="A962" s="3">
        <v>961</v>
      </c>
      <c r="B962" s="3" t="s">
        <v>1626</v>
      </c>
      <c r="C962" s="3" t="s">
        <v>1627</v>
      </c>
    </row>
    <row r="963" ht="18.75" customHeight="1" spans="1:3">
      <c r="A963" s="3">
        <v>962</v>
      </c>
      <c r="B963" s="3" t="s">
        <v>1628</v>
      </c>
      <c r="C963" s="3" t="s">
        <v>1629</v>
      </c>
    </row>
    <row r="964" ht="18.75" customHeight="1" spans="1:3">
      <c r="A964" s="3">
        <v>963</v>
      </c>
      <c r="B964" s="3" t="s">
        <v>1630</v>
      </c>
      <c r="C964" s="3" t="s">
        <v>1631</v>
      </c>
    </row>
    <row r="965" ht="18.75" customHeight="1" spans="1:3">
      <c r="A965" s="3">
        <v>964</v>
      </c>
      <c r="B965" s="3" t="s">
        <v>1632</v>
      </c>
      <c r="C965" s="3" t="s">
        <v>1633</v>
      </c>
    </row>
    <row r="966" ht="18.75" customHeight="1" spans="1:3">
      <c r="A966" s="3">
        <v>965</v>
      </c>
      <c r="B966" s="3" t="s">
        <v>1634</v>
      </c>
      <c r="C966" s="3" t="str">
        <f>_xlfn.CONCAT("911101057990269721")</f>
        <v>911101057990269721</v>
      </c>
    </row>
    <row r="967" ht="18.75" customHeight="1" spans="1:3">
      <c r="A967" s="3">
        <v>966</v>
      </c>
      <c r="B967" s="3" t="s">
        <v>1635</v>
      </c>
      <c r="C967" s="3" t="s">
        <v>1636</v>
      </c>
    </row>
    <row r="968" ht="18.75" customHeight="1" spans="1:3">
      <c r="A968" s="3">
        <v>967</v>
      </c>
      <c r="B968" s="3" t="s">
        <v>1637</v>
      </c>
      <c r="C968" s="3" t="s">
        <v>1638</v>
      </c>
    </row>
    <row r="969" ht="18.75" customHeight="1" spans="1:3">
      <c r="A969" s="3">
        <v>968</v>
      </c>
      <c r="B969" s="3" t="s">
        <v>1639</v>
      </c>
      <c r="C969" s="3" t="str">
        <f>_xlfn.CONCAT("911101125694880981")</f>
        <v>911101125694880981</v>
      </c>
    </row>
    <row r="970" ht="18.75" customHeight="1" spans="1:3">
      <c r="A970" s="3">
        <v>969</v>
      </c>
      <c r="B970" s="3" t="s">
        <v>1640</v>
      </c>
      <c r="C970" s="3" t="s">
        <v>1641</v>
      </c>
    </row>
    <row r="971" ht="18.75" customHeight="1" spans="1:3">
      <c r="A971" s="3">
        <v>970</v>
      </c>
      <c r="B971" s="3" t="s">
        <v>1642</v>
      </c>
      <c r="C971" s="3" t="str">
        <f>_xlfn.CONCAT("911101081023656172")</f>
        <v>911101081023656172</v>
      </c>
    </row>
    <row r="972" ht="18.75" customHeight="1" spans="1:3">
      <c r="A972" s="3">
        <v>971</v>
      </c>
      <c r="B972" s="3" t="s">
        <v>1643</v>
      </c>
      <c r="C972" s="3" t="s">
        <v>1644</v>
      </c>
    </row>
    <row r="973" ht="18.75" customHeight="1" spans="1:3">
      <c r="A973" s="3">
        <v>972</v>
      </c>
      <c r="B973" s="3" t="s">
        <v>1645</v>
      </c>
      <c r="C973" s="3" t="s">
        <v>1646</v>
      </c>
    </row>
    <row r="974" ht="18.75" customHeight="1" spans="1:3">
      <c r="A974" s="3">
        <v>973</v>
      </c>
      <c r="B974" s="3" t="s">
        <v>1647</v>
      </c>
      <c r="C974" s="3" t="s">
        <v>1648</v>
      </c>
    </row>
    <row r="975" ht="18.75" customHeight="1" spans="1:3">
      <c r="A975" s="3">
        <v>974</v>
      </c>
      <c r="B975" s="3" t="s">
        <v>1649</v>
      </c>
      <c r="C975" s="3" t="s">
        <v>1650</v>
      </c>
    </row>
    <row r="976" ht="18.75" customHeight="1" spans="1:3">
      <c r="A976" s="3">
        <v>975</v>
      </c>
      <c r="B976" s="3" t="s">
        <v>1651</v>
      </c>
      <c r="C976" s="3" t="str">
        <f>_xlfn.CONCAT("911103027467215414")</f>
        <v>911103027467215414</v>
      </c>
    </row>
    <row r="977" ht="18.75" customHeight="1" spans="1:3">
      <c r="A977" s="3">
        <v>976</v>
      </c>
      <c r="B977" s="3" t="s">
        <v>1652</v>
      </c>
      <c r="C977" s="3" t="s">
        <v>1653</v>
      </c>
    </row>
    <row r="978" ht="18.75" customHeight="1" spans="1:3">
      <c r="A978" s="3">
        <v>977</v>
      </c>
      <c r="B978" s="3" t="s">
        <v>1654</v>
      </c>
      <c r="C978" s="3" t="s">
        <v>1655</v>
      </c>
    </row>
    <row r="979" ht="18.75" customHeight="1" spans="1:3">
      <c r="A979" s="3">
        <v>978</v>
      </c>
      <c r="B979" s="3" t="s">
        <v>1656</v>
      </c>
      <c r="C979" s="3" t="str">
        <f>_xlfn.CONCAT("91110400MA04GCEA10")</f>
        <v>91110400MA04GCEA10</v>
      </c>
    </row>
    <row r="980" ht="18.75" customHeight="1" spans="1:3">
      <c r="A980" s="3">
        <v>979</v>
      </c>
      <c r="B980" s="3" t="s">
        <v>1657</v>
      </c>
      <c r="C980" s="3" t="s">
        <v>1658</v>
      </c>
    </row>
    <row r="981" ht="18.75" customHeight="1" spans="1:3">
      <c r="A981" s="3">
        <v>980</v>
      </c>
      <c r="B981" s="3" t="s">
        <v>1659</v>
      </c>
      <c r="C981" s="3" t="s">
        <v>1660</v>
      </c>
    </row>
    <row r="982" ht="18.75" customHeight="1" spans="1:3">
      <c r="A982" s="3">
        <v>981</v>
      </c>
      <c r="B982" s="3" t="s">
        <v>1661</v>
      </c>
      <c r="C982" s="3" t="s">
        <v>1662</v>
      </c>
    </row>
    <row r="983" ht="18.75" customHeight="1" spans="1:3">
      <c r="A983" s="3">
        <v>982</v>
      </c>
      <c r="B983" s="3" t="s">
        <v>1663</v>
      </c>
      <c r="C983" s="3" t="s">
        <v>1664</v>
      </c>
    </row>
    <row r="984" ht="18.75" customHeight="1" spans="1:3">
      <c r="A984" s="3">
        <v>983</v>
      </c>
      <c r="B984" s="3" t="s">
        <v>1665</v>
      </c>
      <c r="C984" s="3" t="str">
        <f>_xlfn.CONCAT("91110302MA01R8WJ60")</f>
        <v>91110302MA01R8WJ60</v>
      </c>
    </row>
    <row r="985" ht="18.75" customHeight="1" spans="1:3">
      <c r="A985" s="3">
        <v>984</v>
      </c>
      <c r="B985" s="3" t="s">
        <v>1666</v>
      </c>
      <c r="C985" s="3" t="s">
        <v>1667</v>
      </c>
    </row>
    <row r="986" ht="18.75" customHeight="1" spans="1:3">
      <c r="A986" s="3">
        <v>985</v>
      </c>
      <c r="B986" s="3" t="s">
        <v>1668</v>
      </c>
      <c r="C986" s="3" t="s">
        <v>1669</v>
      </c>
    </row>
    <row r="987" ht="18.75" customHeight="1" spans="1:3">
      <c r="A987" s="3">
        <v>986</v>
      </c>
      <c r="B987" s="3" t="s">
        <v>1670</v>
      </c>
      <c r="C987" s="3" t="s">
        <v>1671</v>
      </c>
    </row>
    <row r="988" ht="18.75" customHeight="1" spans="1:3">
      <c r="A988" s="3">
        <v>987</v>
      </c>
      <c r="B988" s="3" t="s">
        <v>1672</v>
      </c>
      <c r="C988" s="3" t="s">
        <v>1673</v>
      </c>
    </row>
    <row r="989" ht="18.75" customHeight="1" spans="1:3">
      <c r="A989" s="3">
        <v>988</v>
      </c>
      <c r="B989" s="3" t="s">
        <v>1674</v>
      </c>
      <c r="C989" s="3" t="str">
        <f>_xlfn.CONCAT("911101143354677888")</f>
        <v>911101143354677888</v>
      </c>
    </row>
    <row r="990" ht="18.75" customHeight="1" spans="1:3">
      <c r="A990" s="3">
        <v>989</v>
      </c>
      <c r="B990" s="3" t="s">
        <v>1675</v>
      </c>
      <c r="C990" s="3" t="s">
        <v>1676</v>
      </c>
    </row>
    <row r="991" ht="18.75" customHeight="1" spans="1:3">
      <c r="A991" s="3">
        <v>990</v>
      </c>
      <c r="B991" s="3" t="s">
        <v>1677</v>
      </c>
      <c r="C991" s="3" t="str">
        <f>_xlfn.CONCAT("91110108MA018A9571")</f>
        <v>91110108MA018A9571</v>
      </c>
    </row>
    <row r="992" ht="18.75" customHeight="1" spans="1:3">
      <c r="A992" s="3">
        <v>991</v>
      </c>
      <c r="B992" s="3" t="s">
        <v>1678</v>
      </c>
      <c r="C992" s="3" t="str">
        <f>_xlfn.CONCAT("91110115MA01K8JD64")</f>
        <v>91110115MA01K8JD64</v>
      </c>
    </row>
    <row r="993" ht="18.75" customHeight="1" spans="1:3">
      <c r="A993" s="3">
        <v>992</v>
      </c>
      <c r="B993" s="3" t="s">
        <v>1679</v>
      </c>
      <c r="C993" s="3" t="str">
        <f>_xlfn.CONCAT("911103023065985438")</f>
        <v>911103023065985438</v>
      </c>
    </row>
    <row r="994" ht="18.75" customHeight="1" spans="1:3">
      <c r="A994" s="3">
        <v>993</v>
      </c>
      <c r="B994" s="3" t="s">
        <v>1680</v>
      </c>
      <c r="C994" s="3" t="s">
        <v>1681</v>
      </c>
    </row>
    <row r="995" ht="18.75" customHeight="1" spans="1:3">
      <c r="A995" s="3">
        <v>994</v>
      </c>
      <c r="B995" s="3" t="s">
        <v>1682</v>
      </c>
      <c r="C995" s="3" t="str">
        <f>_xlfn.CONCAT("911101156656285995")</f>
        <v>911101156656285995</v>
      </c>
    </row>
    <row r="996" ht="18.75" customHeight="1" spans="1:3">
      <c r="A996" s="3">
        <v>995</v>
      </c>
      <c r="B996" s="3" t="s">
        <v>1683</v>
      </c>
      <c r="C996" s="3" t="str">
        <f>_xlfn.CONCAT("911101127433279282")</f>
        <v>911101127433279282</v>
      </c>
    </row>
    <row r="997" ht="18.75" customHeight="1" spans="1:3">
      <c r="A997" s="3">
        <v>996</v>
      </c>
      <c r="B997" s="3" t="s">
        <v>1684</v>
      </c>
      <c r="C997" s="3" t="s">
        <v>1685</v>
      </c>
    </row>
    <row r="998" ht="18.75" customHeight="1" spans="1:3">
      <c r="A998" s="3">
        <v>997</v>
      </c>
      <c r="B998" s="3" t="s">
        <v>1686</v>
      </c>
      <c r="C998" s="3" t="str">
        <f>_xlfn.CONCAT("91110116MA01U02716")</f>
        <v>91110116MA01U02716</v>
      </c>
    </row>
    <row r="999" ht="18.75" customHeight="1" spans="1:3">
      <c r="A999" s="3">
        <v>998</v>
      </c>
      <c r="B999" s="3" t="s">
        <v>1687</v>
      </c>
      <c r="C999" s="3" t="s">
        <v>1688</v>
      </c>
    </row>
    <row r="1000" ht="18.75" customHeight="1" spans="1:3">
      <c r="A1000" s="3">
        <v>999</v>
      </c>
      <c r="B1000" s="3" t="s">
        <v>1689</v>
      </c>
      <c r="C1000" s="3" t="s">
        <v>1690</v>
      </c>
    </row>
    <row r="1001" ht="18.75" customHeight="1" spans="1:3">
      <c r="A1001" s="3">
        <v>1000</v>
      </c>
      <c r="B1001" s="3" t="s">
        <v>1691</v>
      </c>
      <c r="C1001" s="3" t="s">
        <v>1692</v>
      </c>
    </row>
    <row r="1002" ht="18.75" customHeight="1" spans="1:3">
      <c r="A1002" s="3">
        <v>1001</v>
      </c>
      <c r="B1002" s="3" t="s">
        <v>1693</v>
      </c>
      <c r="C1002" s="3" t="str">
        <f>_xlfn.CONCAT("91110400MA7DKL9134")</f>
        <v>91110400MA7DKL9134</v>
      </c>
    </row>
    <row r="1003" ht="18.75" customHeight="1" spans="1:3">
      <c r="A1003" s="3">
        <v>1002</v>
      </c>
      <c r="B1003" s="3" t="s">
        <v>1694</v>
      </c>
      <c r="C1003" s="3" t="str">
        <f>_xlfn.CONCAT("91110302MA001TCG92")</f>
        <v>91110302MA001TCG92</v>
      </c>
    </row>
    <row r="1004" ht="18.75" customHeight="1" spans="1:3">
      <c r="A1004" s="3">
        <v>1003</v>
      </c>
      <c r="B1004" s="3" t="s">
        <v>1695</v>
      </c>
      <c r="C1004" s="3" t="s">
        <v>1696</v>
      </c>
    </row>
    <row r="1005" ht="18.75" customHeight="1" spans="1:3">
      <c r="A1005" s="3">
        <v>1004</v>
      </c>
      <c r="B1005" s="3" t="s">
        <v>1697</v>
      </c>
      <c r="C1005" s="3" t="s">
        <v>1698</v>
      </c>
    </row>
    <row r="1006" ht="18.75" customHeight="1" spans="1:3">
      <c r="A1006" s="3">
        <v>1005</v>
      </c>
      <c r="B1006" s="3" t="s">
        <v>1699</v>
      </c>
      <c r="C1006" s="3" t="s">
        <v>1700</v>
      </c>
    </row>
    <row r="1007" ht="18.75" customHeight="1" spans="1:3">
      <c r="A1007" s="3">
        <v>1006</v>
      </c>
      <c r="B1007" s="3" t="s">
        <v>1701</v>
      </c>
      <c r="C1007" s="3" t="s">
        <v>1702</v>
      </c>
    </row>
    <row r="1008" ht="18.75" customHeight="1" spans="1:3">
      <c r="A1008" s="3">
        <v>1007</v>
      </c>
      <c r="B1008" s="3" t="s">
        <v>1703</v>
      </c>
      <c r="C1008" s="3" t="str">
        <f>_xlfn.CONCAT("91110302MA01Q80Q49")</f>
        <v>91110302MA01Q80Q49</v>
      </c>
    </row>
    <row r="1009" ht="18.75" customHeight="1" spans="1:3">
      <c r="A1009" s="3">
        <v>1008</v>
      </c>
      <c r="B1009" s="3" t="s">
        <v>1704</v>
      </c>
      <c r="C1009" s="3" t="s">
        <v>1705</v>
      </c>
    </row>
    <row r="1010" ht="18.75" customHeight="1" spans="1:3">
      <c r="A1010" s="3">
        <v>1009</v>
      </c>
      <c r="B1010" s="3" t="s">
        <v>1706</v>
      </c>
      <c r="C1010" s="3" t="str">
        <f>_xlfn.CONCAT("911103020514341831")</f>
        <v>911103020514341831</v>
      </c>
    </row>
    <row r="1011" ht="18.75" customHeight="1" spans="1:3">
      <c r="A1011" s="3">
        <v>1010</v>
      </c>
      <c r="B1011" s="3" t="s">
        <v>1707</v>
      </c>
      <c r="C1011" s="3" t="s">
        <v>1708</v>
      </c>
    </row>
    <row r="1012" ht="18.75" customHeight="1" spans="1:3">
      <c r="A1012" s="3">
        <v>1011</v>
      </c>
      <c r="B1012" s="3" t="s">
        <v>1709</v>
      </c>
      <c r="C1012" s="3" t="str">
        <f>_xlfn.CONCAT("911101125960267291")</f>
        <v>911101125960267291</v>
      </c>
    </row>
    <row r="1013" ht="18.75" customHeight="1" spans="1:3">
      <c r="A1013" s="3">
        <v>1012</v>
      </c>
      <c r="B1013" s="3" t="s">
        <v>1710</v>
      </c>
      <c r="C1013" s="3" t="s">
        <v>1711</v>
      </c>
    </row>
    <row r="1014" ht="18.75" customHeight="1" spans="1:3">
      <c r="A1014" s="3">
        <v>1013</v>
      </c>
      <c r="B1014" s="3" t="s">
        <v>1712</v>
      </c>
      <c r="C1014" s="3" t="str">
        <f>_xlfn.CONCAT("91110400MA7FMH7UX3")</f>
        <v>91110400MA7FMH7UX3</v>
      </c>
    </row>
    <row r="1015" ht="18.75" customHeight="1" spans="1:3">
      <c r="A1015" s="3">
        <v>1014</v>
      </c>
      <c r="B1015" s="3" t="s">
        <v>1713</v>
      </c>
      <c r="C1015" s="3" t="str">
        <f>_xlfn.CONCAT("91110106MA006KNX00")</f>
        <v>91110106MA006KNX00</v>
      </c>
    </row>
    <row r="1016" ht="18.75" customHeight="1" spans="1:3">
      <c r="A1016" s="3">
        <v>1015</v>
      </c>
      <c r="B1016" s="3" t="s">
        <v>1714</v>
      </c>
      <c r="C1016" s="3" t="s">
        <v>1715</v>
      </c>
    </row>
    <row r="1017" ht="18.75" customHeight="1" spans="1:3">
      <c r="A1017" s="3">
        <v>1016</v>
      </c>
      <c r="B1017" s="3" t="s">
        <v>1716</v>
      </c>
      <c r="C1017" s="3" t="s">
        <v>1717</v>
      </c>
    </row>
    <row r="1018" ht="18.75" customHeight="1" spans="1:3">
      <c r="A1018" s="3">
        <v>1017</v>
      </c>
      <c r="B1018" s="3" t="s">
        <v>1718</v>
      </c>
      <c r="C1018" s="3" t="s">
        <v>1719</v>
      </c>
    </row>
    <row r="1019" ht="18.75" customHeight="1" spans="1:3">
      <c r="A1019" s="3">
        <v>1018</v>
      </c>
      <c r="B1019" s="3" t="s">
        <v>1720</v>
      </c>
      <c r="C1019" s="3" t="s">
        <v>1721</v>
      </c>
    </row>
    <row r="1020" ht="18.75" customHeight="1" spans="1:3">
      <c r="A1020" s="3">
        <v>1019</v>
      </c>
      <c r="B1020" s="3" t="s">
        <v>1722</v>
      </c>
      <c r="C1020" s="3" t="s">
        <v>1723</v>
      </c>
    </row>
    <row r="1021" ht="18.75" customHeight="1" spans="1:3">
      <c r="A1021" s="3">
        <v>1020</v>
      </c>
      <c r="B1021" s="3" t="s">
        <v>1724</v>
      </c>
      <c r="C1021" s="3" t="s">
        <v>1725</v>
      </c>
    </row>
    <row r="1022" ht="18.75" customHeight="1" spans="1:3">
      <c r="A1022" s="3">
        <v>1021</v>
      </c>
      <c r="B1022" s="3" t="s">
        <v>1726</v>
      </c>
      <c r="C1022" s="3" t="s">
        <v>1727</v>
      </c>
    </row>
    <row r="1023" ht="18.75" customHeight="1" spans="1:3">
      <c r="A1023" s="3">
        <v>1022</v>
      </c>
      <c r="B1023" s="3" t="s">
        <v>1728</v>
      </c>
      <c r="C1023" s="3" t="s">
        <v>1729</v>
      </c>
    </row>
    <row r="1024" ht="18.75" customHeight="1" spans="1:3">
      <c r="A1024" s="3">
        <v>1023</v>
      </c>
      <c r="B1024" s="3" t="s">
        <v>1730</v>
      </c>
      <c r="C1024" s="3" t="s">
        <v>1731</v>
      </c>
    </row>
    <row r="1025" ht="18.75" customHeight="1" spans="1:3">
      <c r="A1025" s="3">
        <v>1024</v>
      </c>
      <c r="B1025" s="3" t="s">
        <v>1732</v>
      </c>
      <c r="C1025" s="3" t="str">
        <f>_xlfn.CONCAT("91110302MA01QKMY20")</f>
        <v>91110302MA01QKMY20</v>
      </c>
    </row>
    <row r="1026" ht="18.75" customHeight="1" spans="1:3">
      <c r="A1026" s="3">
        <v>1025</v>
      </c>
      <c r="B1026" s="3" t="s">
        <v>1733</v>
      </c>
      <c r="C1026" s="3" t="s">
        <v>1734</v>
      </c>
    </row>
    <row r="1027" ht="18.75" customHeight="1" spans="1:3">
      <c r="A1027" s="3">
        <v>1026</v>
      </c>
      <c r="B1027" s="3" t="s">
        <v>1735</v>
      </c>
      <c r="C1027" s="3" t="s">
        <v>1736</v>
      </c>
    </row>
    <row r="1028" ht="18.75" customHeight="1" spans="1:3">
      <c r="A1028" s="3">
        <v>1027</v>
      </c>
      <c r="B1028" s="3" t="s">
        <v>1737</v>
      </c>
      <c r="C1028" s="3" t="s">
        <v>1738</v>
      </c>
    </row>
    <row r="1029" ht="18.75" customHeight="1" spans="1:3">
      <c r="A1029" s="3">
        <v>1028</v>
      </c>
      <c r="B1029" s="3" t="s">
        <v>1739</v>
      </c>
      <c r="C1029" s="3" t="s">
        <v>1740</v>
      </c>
    </row>
    <row r="1030" ht="18.75" customHeight="1" spans="1:3">
      <c r="A1030" s="3">
        <v>1029</v>
      </c>
      <c r="B1030" s="3" t="s">
        <v>1741</v>
      </c>
      <c r="C1030" s="3" t="str">
        <f>_xlfn.CONCAT("91110302MA017BTB05")</f>
        <v>91110302MA017BTB05</v>
      </c>
    </row>
    <row r="1031" ht="18.75" customHeight="1" spans="1:3">
      <c r="A1031" s="3">
        <v>1030</v>
      </c>
      <c r="B1031" s="3" t="s">
        <v>1742</v>
      </c>
      <c r="C1031" s="3" t="s">
        <v>1743</v>
      </c>
    </row>
    <row r="1032" ht="18.75" customHeight="1" spans="1:3">
      <c r="A1032" s="3">
        <v>1031</v>
      </c>
      <c r="B1032" s="3" t="s">
        <v>1744</v>
      </c>
      <c r="C1032" s="3" t="s">
        <v>1745</v>
      </c>
    </row>
    <row r="1033" ht="18.75" customHeight="1" spans="1:3">
      <c r="A1033" s="3">
        <v>1032</v>
      </c>
      <c r="B1033" s="3" t="s">
        <v>1746</v>
      </c>
      <c r="C1033" s="3" t="str">
        <f>_xlfn.CONCAT("91110114MA01J9C7X4")</f>
        <v>91110114MA01J9C7X4</v>
      </c>
    </row>
    <row r="1034" ht="18.75" customHeight="1" spans="1:3">
      <c r="A1034" s="3">
        <v>1033</v>
      </c>
      <c r="B1034" s="3" t="s">
        <v>1747</v>
      </c>
      <c r="C1034" s="3" t="s">
        <v>1748</v>
      </c>
    </row>
    <row r="1035" ht="18.75" customHeight="1" spans="1:3">
      <c r="A1035" s="3">
        <v>1034</v>
      </c>
      <c r="B1035" s="3" t="s">
        <v>1749</v>
      </c>
      <c r="C1035" s="3" t="s">
        <v>1750</v>
      </c>
    </row>
    <row r="1036" ht="18.75" customHeight="1" spans="1:3">
      <c r="A1036" s="3">
        <v>1035</v>
      </c>
      <c r="B1036" s="3" t="s">
        <v>1751</v>
      </c>
      <c r="C1036" s="3" t="s">
        <v>1752</v>
      </c>
    </row>
    <row r="1037" ht="18.75" customHeight="1" spans="1:3">
      <c r="A1037" s="3">
        <v>1036</v>
      </c>
      <c r="B1037" s="3" t="s">
        <v>1753</v>
      </c>
      <c r="C1037" s="3" t="str">
        <f>_xlfn.CONCAT("91110302MA01FFF496")</f>
        <v>91110302MA01FFF496</v>
      </c>
    </row>
    <row r="1038" ht="18.75" customHeight="1" spans="1:3">
      <c r="A1038" s="3">
        <v>1037</v>
      </c>
      <c r="B1038" s="3" t="s">
        <v>1754</v>
      </c>
      <c r="C1038" s="3" t="s">
        <v>1755</v>
      </c>
    </row>
    <row r="1039" ht="18.75" customHeight="1" spans="1:3">
      <c r="A1039" s="3">
        <v>1038</v>
      </c>
      <c r="B1039" s="3" t="s">
        <v>1756</v>
      </c>
      <c r="C1039" s="3" t="str">
        <f>_xlfn.CONCAT("91110108MA001NHH29")</f>
        <v>91110108MA001NHH29</v>
      </c>
    </row>
    <row r="1040" ht="18.75" customHeight="1" spans="1:3">
      <c r="A1040" s="3">
        <v>1039</v>
      </c>
      <c r="B1040" s="3" t="s">
        <v>1757</v>
      </c>
      <c r="C1040" s="3" t="s">
        <v>1758</v>
      </c>
    </row>
    <row r="1041" ht="18.75" customHeight="1" spans="1:3">
      <c r="A1041" s="3">
        <v>1040</v>
      </c>
      <c r="B1041" s="3" t="s">
        <v>1759</v>
      </c>
      <c r="C1041" s="3" t="s">
        <v>1760</v>
      </c>
    </row>
    <row r="1042" ht="18.75" customHeight="1" spans="1:3">
      <c r="A1042" s="3">
        <v>1041</v>
      </c>
      <c r="B1042" s="3" t="s">
        <v>1761</v>
      </c>
      <c r="C1042" s="3" t="str">
        <f>_xlfn.CONCAT("91110302MA007HBT94")</f>
        <v>91110302MA007HBT94</v>
      </c>
    </row>
    <row r="1043" ht="18.75" customHeight="1" spans="1:3">
      <c r="A1043" s="3">
        <v>1042</v>
      </c>
      <c r="B1043" s="3" t="s">
        <v>1762</v>
      </c>
      <c r="C1043" s="3" t="s">
        <v>1763</v>
      </c>
    </row>
    <row r="1044" ht="18.75" customHeight="1" spans="1:3">
      <c r="A1044" s="3">
        <v>1043</v>
      </c>
      <c r="B1044" s="3" t="s">
        <v>1764</v>
      </c>
      <c r="C1044" s="3" t="str">
        <f>_xlfn.CONCAT("911103023180935775")</f>
        <v>911103023180935775</v>
      </c>
    </row>
    <row r="1045" ht="18.75" customHeight="1" spans="1:3">
      <c r="A1045" s="3">
        <v>1044</v>
      </c>
      <c r="B1045" s="3" t="s">
        <v>1765</v>
      </c>
      <c r="C1045" s="3" t="s">
        <v>1766</v>
      </c>
    </row>
    <row r="1046" ht="18.75" customHeight="1" spans="1:3">
      <c r="A1046" s="3">
        <v>1045</v>
      </c>
      <c r="B1046" s="3" t="s">
        <v>1767</v>
      </c>
      <c r="C1046" s="3" t="str">
        <f>_xlfn.CONCAT("91110105MA008G1R13")</f>
        <v>91110105MA008G1R13</v>
      </c>
    </row>
    <row r="1047" ht="18.75" customHeight="1" spans="1:3">
      <c r="A1047" s="3">
        <v>1046</v>
      </c>
      <c r="B1047" s="3" t="s">
        <v>1768</v>
      </c>
      <c r="C1047" s="3" t="str">
        <f>_xlfn.CONCAT("91110116MA01GGBY72")</f>
        <v>91110116MA01GGBY72</v>
      </c>
    </row>
    <row r="1048" ht="18.75" customHeight="1" spans="1:3">
      <c r="A1048" s="3">
        <v>1047</v>
      </c>
      <c r="B1048" s="3" t="s">
        <v>1769</v>
      </c>
      <c r="C1048" s="3" t="str">
        <f>_xlfn.CONCAT("911103025695393690")</f>
        <v>911103025695393690</v>
      </c>
    </row>
    <row r="1049" ht="18.75" customHeight="1" spans="1:3">
      <c r="A1049" s="3">
        <v>1048</v>
      </c>
      <c r="B1049" s="3" t="s">
        <v>1770</v>
      </c>
      <c r="C1049" s="3" t="s">
        <v>1771</v>
      </c>
    </row>
    <row r="1050" ht="18.75" customHeight="1" spans="1:3">
      <c r="A1050" s="3">
        <v>1049</v>
      </c>
      <c r="B1050" s="3" t="s">
        <v>1772</v>
      </c>
      <c r="C1050" s="3" t="s">
        <v>1773</v>
      </c>
    </row>
    <row r="1051" ht="18.75" customHeight="1" spans="1:3">
      <c r="A1051" s="3">
        <v>1050</v>
      </c>
      <c r="B1051" s="3" t="s">
        <v>1774</v>
      </c>
      <c r="C1051" s="3" t="s">
        <v>1775</v>
      </c>
    </row>
    <row r="1052" ht="18.75" customHeight="1" spans="1:3">
      <c r="A1052" s="3">
        <v>1051</v>
      </c>
      <c r="B1052" s="3" t="s">
        <v>1776</v>
      </c>
      <c r="C1052" s="3" t="str">
        <f>_xlfn.CONCAT("91110116MA01PWAJ07")</f>
        <v>91110116MA01PWAJ07</v>
      </c>
    </row>
    <row r="1053" ht="18.75" customHeight="1" spans="1:3">
      <c r="A1053" s="3">
        <v>1052</v>
      </c>
      <c r="B1053" s="3" t="s">
        <v>1777</v>
      </c>
      <c r="C1053" s="3" t="str">
        <f>_xlfn.CONCAT("91110105MA04BJR478")</f>
        <v>91110105MA04BJR478</v>
      </c>
    </row>
    <row r="1054" ht="18.75" customHeight="1" spans="1:3">
      <c r="A1054" s="3">
        <v>1053</v>
      </c>
      <c r="B1054" s="3" t="s">
        <v>1778</v>
      </c>
      <c r="C1054" s="3" t="s">
        <v>1779</v>
      </c>
    </row>
    <row r="1055" ht="18.75" customHeight="1" spans="1:3">
      <c r="A1055" s="3">
        <v>1054</v>
      </c>
      <c r="B1055" s="3" t="s">
        <v>1780</v>
      </c>
      <c r="C1055" s="3" t="str">
        <f>_xlfn.CONCAT("911103025712870415")</f>
        <v>911103025712870415</v>
      </c>
    </row>
    <row r="1056" ht="18.75" customHeight="1" spans="1:3">
      <c r="A1056" s="3">
        <v>1055</v>
      </c>
      <c r="B1056" s="3" t="s">
        <v>1781</v>
      </c>
      <c r="C1056" s="3" t="str">
        <f>_xlfn.CONCAT("911103023273184160")</f>
        <v>911103023273184160</v>
      </c>
    </row>
    <row r="1057" ht="18.75" customHeight="1" spans="1:3">
      <c r="A1057" s="3">
        <v>1056</v>
      </c>
      <c r="B1057" s="3" t="s">
        <v>1782</v>
      </c>
      <c r="C1057" s="3" t="str">
        <f>_xlfn.CONCAT("911101145923120821")</f>
        <v>911101145923120821</v>
      </c>
    </row>
    <row r="1058" ht="18.75" customHeight="1" spans="1:3">
      <c r="A1058" s="3">
        <v>1057</v>
      </c>
      <c r="B1058" s="3" t="s">
        <v>1783</v>
      </c>
      <c r="C1058" s="3" t="s">
        <v>1784</v>
      </c>
    </row>
    <row r="1059" ht="18.75" customHeight="1" spans="1:3">
      <c r="A1059" s="3">
        <v>1058</v>
      </c>
      <c r="B1059" s="3" t="s">
        <v>1785</v>
      </c>
      <c r="C1059" s="3" t="s">
        <v>1786</v>
      </c>
    </row>
    <row r="1060" ht="18.75" customHeight="1" spans="1:3">
      <c r="A1060" s="3">
        <v>1059</v>
      </c>
      <c r="B1060" s="3" t="s">
        <v>1787</v>
      </c>
      <c r="C1060" s="3" t="s">
        <v>1788</v>
      </c>
    </row>
    <row r="1061" ht="18.75" customHeight="1" spans="1:3">
      <c r="A1061" s="3">
        <v>1060</v>
      </c>
      <c r="B1061" s="3" t="s">
        <v>1789</v>
      </c>
      <c r="C1061" s="3" t="s">
        <v>1790</v>
      </c>
    </row>
    <row r="1062" ht="18.75" customHeight="1" spans="1:3">
      <c r="A1062" s="3">
        <v>1061</v>
      </c>
      <c r="B1062" s="3" t="s">
        <v>1791</v>
      </c>
      <c r="C1062" s="3" t="s">
        <v>1792</v>
      </c>
    </row>
    <row r="1063" ht="18.75" customHeight="1" spans="1:3">
      <c r="A1063" s="3">
        <v>1062</v>
      </c>
      <c r="B1063" s="3" t="s">
        <v>1793</v>
      </c>
      <c r="C1063" s="3" t="s">
        <v>1794</v>
      </c>
    </row>
    <row r="1064" ht="18.75" customHeight="1" spans="1:3">
      <c r="A1064" s="3">
        <v>1063</v>
      </c>
      <c r="B1064" s="3" t="s">
        <v>1795</v>
      </c>
      <c r="C1064" s="3" t="s">
        <v>1796</v>
      </c>
    </row>
    <row r="1065" ht="18.75" customHeight="1" spans="1:3">
      <c r="A1065" s="3">
        <v>1064</v>
      </c>
      <c r="B1065" s="3" t="s">
        <v>1797</v>
      </c>
      <c r="C1065" s="3" t="s">
        <v>1798</v>
      </c>
    </row>
    <row r="1066" ht="18.75" customHeight="1" spans="1:3">
      <c r="A1066" s="3">
        <v>1065</v>
      </c>
      <c r="B1066" s="3" t="s">
        <v>1799</v>
      </c>
      <c r="C1066" s="3" t="s">
        <v>1800</v>
      </c>
    </row>
    <row r="1067" ht="18.75" customHeight="1" spans="1:3">
      <c r="A1067" s="3">
        <v>1066</v>
      </c>
      <c r="B1067" s="3" t="s">
        <v>1801</v>
      </c>
      <c r="C1067" s="3" t="s">
        <v>1802</v>
      </c>
    </row>
    <row r="1068" ht="18.75" customHeight="1" spans="1:3">
      <c r="A1068" s="3">
        <v>1067</v>
      </c>
      <c r="B1068" s="3" t="s">
        <v>1803</v>
      </c>
      <c r="C1068" s="3" t="s">
        <v>1804</v>
      </c>
    </row>
    <row r="1069" ht="18.75" customHeight="1" spans="1:3">
      <c r="A1069" s="3">
        <v>1068</v>
      </c>
      <c r="B1069" s="3" t="s">
        <v>1805</v>
      </c>
      <c r="C1069" s="3" t="s">
        <v>1806</v>
      </c>
    </row>
    <row r="1070" ht="18.75" customHeight="1" spans="1:3">
      <c r="A1070" s="3">
        <v>1069</v>
      </c>
      <c r="B1070" s="3" t="s">
        <v>1807</v>
      </c>
      <c r="C1070" s="3" t="str">
        <f>_xlfn.CONCAT("91110108MA00720Q31")</f>
        <v>91110108MA00720Q31</v>
      </c>
    </row>
    <row r="1071" ht="18.75" customHeight="1" spans="1:3">
      <c r="A1071" s="3">
        <v>1070</v>
      </c>
      <c r="B1071" s="3" t="s">
        <v>1808</v>
      </c>
      <c r="C1071" s="3" t="s">
        <v>1809</v>
      </c>
    </row>
    <row r="1072" ht="18.75" customHeight="1" spans="1:3">
      <c r="A1072" s="3">
        <v>1071</v>
      </c>
      <c r="B1072" s="3" t="s">
        <v>1810</v>
      </c>
      <c r="C1072" s="3" t="s">
        <v>1811</v>
      </c>
    </row>
    <row r="1073" ht="18.75" customHeight="1" spans="1:3">
      <c r="A1073" s="3">
        <v>1072</v>
      </c>
      <c r="B1073" s="3" t="s">
        <v>1812</v>
      </c>
      <c r="C1073" s="3" t="str">
        <f>_xlfn.CONCAT("91110302MA00741C03")</f>
        <v>91110302MA00741C03</v>
      </c>
    </row>
    <row r="1074" ht="18.75" customHeight="1" spans="1:3">
      <c r="A1074" s="3">
        <v>1073</v>
      </c>
      <c r="B1074" s="3" t="s">
        <v>1813</v>
      </c>
      <c r="C1074" s="3" t="s">
        <v>1814</v>
      </c>
    </row>
    <row r="1075" ht="18.75" customHeight="1" spans="1:3">
      <c r="A1075" s="3">
        <v>1074</v>
      </c>
      <c r="B1075" s="3" t="s">
        <v>1815</v>
      </c>
      <c r="C1075" s="3" t="str">
        <f>_xlfn.CONCAT("91110105MA01WGX065")</f>
        <v>91110105MA01WGX065</v>
      </c>
    </row>
    <row r="1076" ht="18.75" customHeight="1" spans="1:3">
      <c r="A1076" s="3">
        <v>1075</v>
      </c>
      <c r="B1076" s="3" t="s">
        <v>1816</v>
      </c>
      <c r="C1076" s="3" t="str">
        <f>_xlfn.CONCAT("911101157003690015")</f>
        <v>911101157003690015</v>
      </c>
    </row>
    <row r="1077" ht="18.75" customHeight="1" spans="1:3">
      <c r="A1077" s="3">
        <v>1076</v>
      </c>
      <c r="B1077" s="3" t="s">
        <v>1817</v>
      </c>
      <c r="C1077" s="3" t="str">
        <f>_xlfn.CONCAT("91110302MA01GJXA99")</f>
        <v>91110302MA01GJXA99</v>
      </c>
    </row>
    <row r="1078" ht="18.75" customHeight="1" spans="1:3">
      <c r="A1078" s="3">
        <v>1077</v>
      </c>
      <c r="B1078" s="3" t="s">
        <v>1818</v>
      </c>
      <c r="C1078" s="3" t="str">
        <f>_xlfn.CONCAT("911101087002000628")</f>
        <v>911101087002000628</v>
      </c>
    </row>
    <row r="1079" ht="18.75" customHeight="1" spans="1:3">
      <c r="A1079" s="3">
        <v>1078</v>
      </c>
      <c r="B1079" s="3" t="s">
        <v>1819</v>
      </c>
      <c r="C1079" s="3" t="s">
        <v>1820</v>
      </c>
    </row>
    <row r="1080" ht="18.75" customHeight="1" spans="1:3">
      <c r="A1080" s="3">
        <v>1079</v>
      </c>
      <c r="B1080" s="3" t="s">
        <v>1821</v>
      </c>
      <c r="C1080" s="3" t="s">
        <v>1822</v>
      </c>
    </row>
    <row r="1081" ht="18.75" customHeight="1" spans="1:3">
      <c r="A1081" s="3">
        <v>1080</v>
      </c>
      <c r="B1081" s="3" t="s">
        <v>1823</v>
      </c>
      <c r="C1081" s="3" t="s">
        <v>1824</v>
      </c>
    </row>
    <row r="1082" ht="18.75" customHeight="1" spans="1:3">
      <c r="A1082" s="3">
        <v>1081</v>
      </c>
      <c r="B1082" s="3" t="s">
        <v>1825</v>
      </c>
      <c r="C1082" s="3" t="s">
        <v>1826</v>
      </c>
    </row>
    <row r="1083" ht="18.75" customHeight="1" spans="1:3">
      <c r="A1083" s="3">
        <v>1082</v>
      </c>
      <c r="B1083" s="3" t="s">
        <v>1827</v>
      </c>
      <c r="C1083" s="3" t="s">
        <v>1828</v>
      </c>
    </row>
    <row r="1084" ht="18.75" customHeight="1" spans="1:3">
      <c r="A1084" s="3">
        <v>1083</v>
      </c>
      <c r="B1084" s="3" t="s">
        <v>1829</v>
      </c>
      <c r="C1084" s="3" t="s">
        <v>1830</v>
      </c>
    </row>
    <row r="1085" ht="18.75" customHeight="1" spans="1:3">
      <c r="A1085" s="3">
        <v>1084</v>
      </c>
      <c r="B1085" s="3" t="s">
        <v>1831</v>
      </c>
      <c r="C1085" s="3" t="s">
        <v>1832</v>
      </c>
    </row>
    <row r="1086" ht="18.75" customHeight="1" spans="1:3">
      <c r="A1086" s="3">
        <v>1085</v>
      </c>
      <c r="B1086" s="3" t="s">
        <v>1833</v>
      </c>
      <c r="C1086" s="3" t="s">
        <v>1834</v>
      </c>
    </row>
    <row r="1087" ht="18.75" customHeight="1" spans="1:3">
      <c r="A1087" s="3">
        <v>1086</v>
      </c>
      <c r="B1087" s="3" t="s">
        <v>1835</v>
      </c>
      <c r="C1087" s="3" t="s">
        <v>1836</v>
      </c>
    </row>
    <row r="1088" ht="18.75" customHeight="1" spans="1:3">
      <c r="A1088" s="3">
        <v>1087</v>
      </c>
      <c r="B1088" s="3" t="s">
        <v>1837</v>
      </c>
      <c r="C1088" s="3" t="str">
        <f>_xlfn.CONCAT("91110114MA0074J662")</f>
        <v>91110114MA0074J662</v>
      </c>
    </row>
    <row r="1089" ht="18.75" customHeight="1" spans="1:3">
      <c r="A1089" s="3">
        <v>1088</v>
      </c>
      <c r="B1089" s="3" t="s">
        <v>1838</v>
      </c>
      <c r="C1089" s="3" t="s">
        <v>1839</v>
      </c>
    </row>
    <row r="1090" ht="18.75" customHeight="1" spans="1:3">
      <c r="A1090" s="3">
        <v>1089</v>
      </c>
      <c r="B1090" s="3" t="s">
        <v>1840</v>
      </c>
      <c r="C1090" s="3" t="s">
        <v>1841</v>
      </c>
    </row>
    <row r="1091" ht="18.75" customHeight="1" spans="1:3">
      <c r="A1091" s="3">
        <v>1090</v>
      </c>
      <c r="B1091" s="3" t="s">
        <v>1842</v>
      </c>
      <c r="C1091" s="3" t="s">
        <v>1843</v>
      </c>
    </row>
    <row r="1092" ht="18.75" customHeight="1" spans="1:3">
      <c r="A1092" s="3">
        <v>1091</v>
      </c>
      <c r="B1092" s="3" t="s">
        <v>1844</v>
      </c>
      <c r="C1092" s="3" t="s">
        <v>1845</v>
      </c>
    </row>
    <row r="1093" ht="18.75" customHeight="1" spans="1:3">
      <c r="A1093" s="3">
        <v>1092</v>
      </c>
      <c r="B1093" s="3" t="s">
        <v>1846</v>
      </c>
      <c r="C1093" s="3" t="s">
        <v>1847</v>
      </c>
    </row>
    <row r="1094" ht="18.75" customHeight="1" spans="1:3">
      <c r="A1094" s="3">
        <v>1093</v>
      </c>
      <c r="B1094" s="3" t="s">
        <v>1848</v>
      </c>
      <c r="C1094" s="3" t="s">
        <v>1849</v>
      </c>
    </row>
    <row r="1095" ht="18.75" customHeight="1" spans="1:3">
      <c r="A1095" s="3">
        <v>1094</v>
      </c>
      <c r="B1095" s="3" t="s">
        <v>1850</v>
      </c>
      <c r="C1095" s="3" t="s">
        <v>1851</v>
      </c>
    </row>
    <row r="1096" ht="18.75" customHeight="1" spans="1:3">
      <c r="A1096" s="3">
        <v>1095</v>
      </c>
      <c r="B1096" s="3" t="s">
        <v>1852</v>
      </c>
      <c r="C1096" s="3" t="str">
        <f>_xlfn.CONCAT("91110400MAC5QLX968")</f>
        <v>91110400MAC5QLX968</v>
      </c>
    </row>
    <row r="1097" ht="18.75" customHeight="1" spans="1:3">
      <c r="A1097" s="3">
        <v>1096</v>
      </c>
      <c r="B1097" s="3" t="s">
        <v>1853</v>
      </c>
      <c r="C1097" s="3" t="str">
        <f>_xlfn.CONCAT("911103020982684695")</f>
        <v>911103020982684695</v>
      </c>
    </row>
    <row r="1098" ht="18.75" customHeight="1" spans="1:3">
      <c r="A1098" s="3">
        <v>1097</v>
      </c>
      <c r="B1098" s="3" t="s">
        <v>1854</v>
      </c>
      <c r="C1098" s="3" t="str">
        <f>_xlfn.CONCAT("911101013065702927")</f>
        <v>911101013065702927</v>
      </c>
    </row>
    <row r="1099" ht="18.75" customHeight="1" spans="1:3">
      <c r="A1099" s="3">
        <v>1098</v>
      </c>
      <c r="B1099" s="3" t="s">
        <v>1855</v>
      </c>
      <c r="C1099" s="3" t="str">
        <f>_xlfn.CONCAT("911101053484399464")</f>
        <v>911101053484399464</v>
      </c>
    </row>
    <row r="1100" ht="18.75" customHeight="1" spans="1:3">
      <c r="A1100" s="3">
        <v>1099</v>
      </c>
      <c r="B1100" s="3" t="s">
        <v>1856</v>
      </c>
      <c r="C1100" s="3" t="s">
        <v>1857</v>
      </c>
    </row>
    <row r="1101" ht="18.75" customHeight="1" spans="1:3">
      <c r="A1101" s="3">
        <v>1100</v>
      </c>
      <c r="B1101" s="3" t="s">
        <v>1858</v>
      </c>
      <c r="C1101" s="3" t="str">
        <f>_xlfn.CONCAT("91110302MA01P2JX05")</f>
        <v>91110302MA01P2JX05</v>
      </c>
    </row>
    <row r="1102" ht="18.75" customHeight="1" spans="1:3">
      <c r="A1102" s="3">
        <v>1101</v>
      </c>
      <c r="B1102" s="3" t="s">
        <v>1859</v>
      </c>
      <c r="C1102" s="3" t="s">
        <v>1860</v>
      </c>
    </row>
    <row r="1103" ht="18.75" customHeight="1" spans="1:3">
      <c r="A1103" s="3">
        <v>1102</v>
      </c>
      <c r="B1103" s="3" t="s">
        <v>1861</v>
      </c>
      <c r="C1103" s="3" t="str">
        <f>_xlfn.CONCAT("911101090828642907")</f>
        <v>911101090828642907</v>
      </c>
    </row>
    <row r="1104" ht="18.75" customHeight="1" spans="1:3">
      <c r="A1104" s="3">
        <v>1103</v>
      </c>
      <c r="B1104" s="3" t="s">
        <v>1862</v>
      </c>
      <c r="C1104" s="3" t="s">
        <v>1863</v>
      </c>
    </row>
    <row r="1105" ht="18.75" customHeight="1" spans="1:3">
      <c r="A1105" s="3">
        <v>1104</v>
      </c>
      <c r="B1105" s="3" t="s">
        <v>1864</v>
      </c>
      <c r="C1105" s="3" t="s">
        <v>1865</v>
      </c>
    </row>
    <row r="1106" ht="18.75" customHeight="1" spans="1:3">
      <c r="A1106" s="3">
        <v>1105</v>
      </c>
      <c r="B1106" s="3" t="s">
        <v>1866</v>
      </c>
      <c r="C1106" s="3" t="str">
        <f>_xlfn.CONCAT("91110400MA7HLRHT94")</f>
        <v>91110400MA7HLRHT94</v>
      </c>
    </row>
    <row r="1107" ht="18.75" customHeight="1" spans="1:3">
      <c r="A1107" s="3">
        <v>1106</v>
      </c>
      <c r="B1107" s="3" t="s">
        <v>1867</v>
      </c>
      <c r="C1107" s="3" t="s">
        <v>1868</v>
      </c>
    </row>
    <row r="1108" ht="18.75" customHeight="1" spans="1:3">
      <c r="A1108" s="3">
        <v>1107</v>
      </c>
      <c r="B1108" s="3" t="s">
        <v>1869</v>
      </c>
      <c r="C1108" s="3" t="s">
        <v>1870</v>
      </c>
    </row>
    <row r="1109" ht="18.75" customHeight="1" spans="1:3">
      <c r="A1109" s="3">
        <v>1108</v>
      </c>
      <c r="B1109" s="3" t="s">
        <v>1871</v>
      </c>
      <c r="C1109" s="3" t="s">
        <v>1872</v>
      </c>
    </row>
    <row r="1110" ht="18.75" customHeight="1" spans="1:3">
      <c r="A1110" s="3">
        <v>1109</v>
      </c>
      <c r="B1110" s="3" t="s">
        <v>1873</v>
      </c>
      <c r="C1110" s="3" t="str">
        <f>_xlfn.CONCAT("91110302MA01PP9A19")</f>
        <v>91110302MA01PP9A19</v>
      </c>
    </row>
    <row r="1111" ht="18.75" customHeight="1" spans="1:3">
      <c r="A1111" s="3">
        <v>1110</v>
      </c>
      <c r="B1111" s="3" t="s">
        <v>1874</v>
      </c>
      <c r="C1111" s="3" t="str">
        <f>_xlfn.CONCAT("91110108MA01B3WH94")</f>
        <v>91110108MA01B3WH94</v>
      </c>
    </row>
    <row r="1112" ht="18.75" customHeight="1" spans="1:3">
      <c r="A1112" s="3">
        <v>1111</v>
      </c>
      <c r="B1112" s="3" t="s">
        <v>1875</v>
      </c>
      <c r="C1112" s="3" t="s">
        <v>1876</v>
      </c>
    </row>
    <row r="1113" ht="18.75" customHeight="1" spans="1:3">
      <c r="A1113" s="3">
        <v>1112</v>
      </c>
      <c r="B1113" s="3" t="s">
        <v>1877</v>
      </c>
      <c r="C1113" s="3" t="s">
        <v>1878</v>
      </c>
    </row>
    <row r="1114" ht="18.75" customHeight="1" spans="1:3">
      <c r="A1114" s="3">
        <v>1113</v>
      </c>
      <c r="B1114" s="3" t="s">
        <v>1879</v>
      </c>
      <c r="C1114" s="3" t="s">
        <v>1880</v>
      </c>
    </row>
    <row r="1115" ht="18.75" customHeight="1" spans="1:3">
      <c r="A1115" s="3">
        <v>1114</v>
      </c>
      <c r="B1115" s="3" t="s">
        <v>1881</v>
      </c>
      <c r="C1115" s="3" t="s">
        <v>1882</v>
      </c>
    </row>
    <row r="1116" ht="18.75" customHeight="1" spans="1:3">
      <c r="A1116" s="3">
        <v>1115</v>
      </c>
      <c r="B1116" s="3" t="s">
        <v>1883</v>
      </c>
      <c r="C1116" s="3" t="s">
        <v>1884</v>
      </c>
    </row>
    <row r="1117" ht="18.75" customHeight="1" spans="1:3">
      <c r="A1117" s="3">
        <v>1116</v>
      </c>
      <c r="B1117" s="3" t="s">
        <v>1885</v>
      </c>
      <c r="C1117" s="3" t="s">
        <v>1886</v>
      </c>
    </row>
    <row r="1118" ht="18.75" customHeight="1" spans="1:3">
      <c r="A1118" s="3">
        <v>1117</v>
      </c>
      <c r="B1118" s="3" t="s">
        <v>1887</v>
      </c>
      <c r="C1118" s="3" t="s">
        <v>1888</v>
      </c>
    </row>
    <row r="1119" ht="18.75" customHeight="1" spans="1:3">
      <c r="A1119" s="3">
        <v>1118</v>
      </c>
      <c r="B1119" s="3" t="s">
        <v>1889</v>
      </c>
      <c r="C1119" s="3" t="s">
        <v>1890</v>
      </c>
    </row>
    <row r="1120" ht="18.75" customHeight="1" spans="1:3">
      <c r="A1120" s="3">
        <v>1119</v>
      </c>
      <c r="B1120" s="3" t="s">
        <v>1891</v>
      </c>
      <c r="C1120" s="3" t="str">
        <f>_xlfn.CONCAT("911101088021088498")</f>
        <v>911101088021088498</v>
      </c>
    </row>
    <row r="1121" ht="18.75" customHeight="1" spans="1:3">
      <c r="A1121" s="3">
        <v>1120</v>
      </c>
      <c r="B1121" s="3" t="s">
        <v>1892</v>
      </c>
      <c r="C1121" s="3" t="s">
        <v>1893</v>
      </c>
    </row>
    <row r="1122" ht="18.75" customHeight="1" spans="1:3">
      <c r="A1122" s="3">
        <v>1121</v>
      </c>
      <c r="B1122" s="3" t="s">
        <v>1894</v>
      </c>
      <c r="C1122" s="3" t="s">
        <v>1895</v>
      </c>
    </row>
    <row r="1123" ht="18.75" customHeight="1" spans="1:3">
      <c r="A1123" s="3">
        <v>1122</v>
      </c>
      <c r="B1123" s="3" t="s">
        <v>1896</v>
      </c>
      <c r="C1123" s="3" t="s">
        <v>1897</v>
      </c>
    </row>
    <row r="1124" ht="18.75" customHeight="1" spans="1:3">
      <c r="A1124" s="3">
        <v>1123</v>
      </c>
      <c r="B1124" s="3" t="s">
        <v>1898</v>
      </c>
      <c r="C1124" s="3" t="s">
        <v>1899</v>
      </c>
    </row>
    <row r="1125" ht="18.75" customHeight="1" spans="1:3">
      <c r="A1125" s="3">
        <v>1124</v>
      </c>
      <c r="B1125" s="3" t="s">
        <v>1900</v>
      </c>
      <c r="C1125" s="3" t="str">
        <f>_xlfn.CONCAT("91110302MA00388J12")</f>
        <v>91110302MA00388J12</v>
      </c>
    </row>
    <row r="1126" ht="18.75" customHeight="1" spans="1:3">
      <c r="A1126" s="3">
        <v>1125</v>
      </c>
      <c r="B1126" s="3" t="s">
        <v>1901</v>
      </c>
      <c r="C1126" s="3" t="s">
        <v>1902</v>
      </c>
    </row>
    <row r="1127" ht="18.75" customHeight="1" spans="1:3">
      <c r="A1127" s="3">
        <v>1126</v>
      </c>
      <c r="B1127" s="3" t="s">
        <v>1903</v>
      </c>
      <c r="C1127" s="3" t="s">
        <v>1904</v>
      </c>
    </row>
    <row r="1128" ht="18.75" customHeight="1" spans="1:3">
      <c r="A1128" s="3">
        <v>1127</v>
      </c>
      <c r="B1128" s="3" t="s">
        <v>1905</v>
      </c>
      <c r="C1128" s="3" t="s">
        <v>1906</v>
      </c>
    </row>
    <row r="1129" ht="18.75" customHeight="1" spans="1:3">
      <c r="A1129" s="3">
        <v>1128</v>
      </c>
      <c r="B1129" s="3" t="s">
        <v>1907</v>
      </c>
      <c r="C1129" s="3" t="str">
        <f>_xlfn.CONCAT("9111010534841137X3")</f>
        <v>9111010534841137X3</v>
      </c>
    </row>
    <row r="1130" ht="18.75" customHeight="1" spans="1:3">
      <c r="A1130" s="3">
        <v>1129</v>
      </c>
      <c r="B1130" s="3" t="s">
        <v>1908</v>
      </c>
      <c r="C1130" s="3" t="str">
        <f>_xlfn.CONCAT("91110302MA01CBNH97")</f>
        <v>91110302MA01CBNH97</v>
      </c>
    </row>
    <row r="1131" ht="18.75" customHeight="1" spans="1:3">
      <c r="A1131" s="3">
        <v>1130</v>
      </c>
      <c r="B1131" s="3" t="s">
        <v>1909</v>
      </c>
      <c r="C1131" s="3" t="str">
        <f>_xlfn.CONCAT("91110105MA02116482")</f>
        <v>91110105MA02116482</v>
      </c>
    </row>
    <row r="1132" ht="18.75" customHeight="1" spans="1:3">
      <c r="A1132" s="3">
        <v>1131</v>
      </c>
      <c r="B1132" s="3" t="s">
        <v>1910</v>
      </c>
      <c r="C1132" s="3" t="s">
        <v>1911</v>
      </c>
    </row>
    <row r="1133" ht="18.75" customHeight="1" spans="1:3">
      <c r="A1133" s="3">
        <v>1132</v>
      </c>
      <c r="B1133" s="3" t="s">
        <v>1912</v>
      </c>
      <c r="C1133" s="3" t="s">
        <v>1913</v>
      </c>
    </row>
    <row r="1134" ht="18.75" customHeight="1" spans="1:3">
      <c r="A1134" s="3">
        <v>1133</v>
      </c>
      <c r="B1134" s="3" t="s">
        <v>1914</v>
      </c>
      <c r="C1134" s="3" t="s">
        <v>1915</v>
      </c>
    </row>
    <row r="1135" ht="18.75" customHeight="1" spans="1:3">
      <c r="A1135" s="3">
        <v>1134</v>
      </c>
      <c r="B1135" s="3" t="s">
        <v>1916</v>
      </c>
      <c r="C1135" s="3" t="str">
        <f>_xlfn.CONCAT("911101053442992887")</f>
        <v>911101053442992887</v>
      </c>
    </row>
    <row r="1136" ht="18.75" customHeight="1" spans="1:3">
      <c r="A1136" s="3">
        <v>1135</v>
      </c>
      <c r="B1136" s="3" t="s">
        <v>1917</v>
      </c>
      <c r="C1136" s="3" t="str">
        <f>_xlfn.CONCAT("911101125604249012")</f>
        <v>911101125604249012</v>
      </c>
    </row>
    <row r="1137" ht="18.75" customHeight="1" spans="1:3">
      <c r="A1137" s="3">
        <v>1136</v>
      </c>
      <c r="B1137" s="3" t="s">
        <v>1918</v>
      </c>
      <c r="C1137" s="3" t="s">
        <v>1919</v>
      </c>
    </row>
    <row r="1138" ht="18.75" customHeight="1" spans="1:3">
      <c r="A1138" s="3">
        <v>1137</v>
      </c>
      <c r="B1138" s="3" t="s">
        <v>1920</v>
      </c>
      <c r="C1138" s="3" t="str">
        <f>_xlfn.CONCAT("91110108MA0044E925")</f>
        <v>91110108MA0044E925</v>
      </c>
    </row>
    <row r="1139" ht="18.75" customHeight="1" spans="1:3">
      <c r="A1139" s="3">
        <v>1138</v>
      </c>
      <c r="B1139" s="3" t="s">
        <v>1921</v>
      </c>
      <c r="C1139" s="3" t="s">
        <v>1922</v>
      </c>
    </row>
    <row r="1140" ht="18.75" customHeight="1" spans="1:3">
      <c r="A1140" s="3">
        <v>1139</v>
      </c>
      <c r="B1140" s="3" t="s">
        <v>1923</v>
      </c>
      <c r="C1140" s="3" t="str">
        <f>_xlfn.CONCAT("91110111MA01UTPA14")</f>
        <v>91110111MA01UTPA14</v>
      </c>
    </row>
    <row r="1141" ht="18.75" customHeight="1" spans="1:3">
      <c r="A1141" s="3">
        <v>1140</v>
      </c>
      <c r="B1141" s="3" t="s">
        <v>1924</v>
      </c>
      <c r="C1141" s="3" t="s">
        <v>1925</v>
      </c>
    </row>
    <row r="1142" ht="18.75" customHeight="1" spans="1:3">
      <c r="A1142" s="3">
        <v>1141</v>
      </c>
      <c r="B1142" s="3" t="s">
        <v>1926</v>
      </c>
      <c r="C1142" s="3" t="s">
        <v>1927</v>
      </c>
    </row>
    <row r="1143" ht="18.75" customHeight="1" spans="1:3">
      <c r="A1143" s="3">
        <v>1142</v>
      </c>
      <c r="B1143" s="3" t="s">
        <v>1928</v>
      </c>
      <c r="C1143" s="3" t="str">
        <f>_xlfn.CONCAT("9111030269327074X5")</f>
        <v>9111030269327074X5</v>
      </c>
    </row>
    <row r="1144" ht="18.75" customHeight="1" spans="1:3">
      <c r="A1144" s="3">
        <v>1143</v>
      </c>
      <c r="B1144" s="3" t="s">
        <v>1929</v>
      </c>
      <c r="C1144" s="3" t="str">
        <f>_xlfn.CONCAT("91110400MAC27MND11")</f>
        <v>91110400MAC27MND11</v>
      </c>
    </row>
    <row r="1145" ht="18.75" customHeight="1" spans="1:3">
      <c r="A1145" s="3">
        <v>1144</v>
      </c>
      <c r="B1145" s="3" t="s">
        <v>1930</v>
      </c>
      <c r="C1145" s="3" t="s">
        <v>1931</v>
      </c>
    </row>
    <row r="1146" ht="18.75" customHeight="1" spans="1:3">
      <c r="A1146" s="3">
        <v>1145</v>
      </c>
      <c r="B1146" s="3" t="s">
        <v>1932</v>
      </c>
      <c r="C1146" s="3" t="s">
        <v>1933</v>
      </c>
    </row>
    <row r="1147" ht="18.75" customHeight="1" spans="1:3">
      <c r="A1147" s="3">
        <v>1146</v>
      </c>
      <c r="B1147" s="3" t="s">
        <v>1934</v>
      </c>
      <c r="C1147" s="3" t="s">
        <v>1935</v>
      </c>
    </row>
    <row r="1148" ht="18.75" customHeight="1" spans="1:3">
      <c r="A1148" s="3">
        <v>1147</v>
      </c>
      <c r="B1148" s="3" t="s">
        <v>1936</v>
      </c>
      <c r="C1148" s="3" t="str">
        <f>_xlfn.CONCAT("91110105MA01M88L26")</f>
        <v>91110105MA01M88L26</v>
      </c>
    </row>
    <row r="1149" ht="18.75" customHeight="1" spans="1:3">
      <c r="A1149" s="3">
        <v>1148</v>
      </c>
      <c r="B1149" s="3" t="s">
        <v>1937</v>
      </c>
      <c r="C1149" s="3" t="s">
        <v>1938</v>
      </c>
    </row>
    <row r="1150" ht="18.75" customHeight="1" spans="1:3">
      <c r="A1150" s="3">
        <v>1149</v>
      </c>
      <c r="B1150" s="3" t="s">
        <v>1939</v>
      </c>
      <c r="C1150" s="3" t="s">
        <v>1940</v>
      </c>
    </row>
    <row r="1151" ht="18.75" customHeight="1" spans="1:3">
      <c r="A1151" s="3">
        <v>1150</v>
      </c>
      <c r="B1151" s="3" t="s">
        <v>1941</v>
      </c>
      <c r="C1151" s="3" t="s">
        <v>1942</v>
      </c>
    </row>
    <row r="1152" ht="18.75" customHeight="1" spans="1:3">
      <c r="A1152" s="3">
        <v>1151</v>
      </c>
      <c r="B1152" s="3" t="s">
        <v>1943</v>
      </c>
      <c r="C1152" s="3" t="str">
        <f>_xlfn.CONCAT("91110302MA00BJB923")</f>
        <v>91110302MA00BJB923</v>
      </c>
    </row>
    <row r="1153" ht="18.75" customHeight="1" spans="1:3">
      <c r="A1153" s="3">
        <v>1152</v>
      </c>
      <c r="B1153" s="3" t="s">
        <v>1944</v>
      </c>
      <c r="C1153" s="3" t="s">
        <v>1945</v>
      </c>
    </row>
    <row r="1154" ht="18.75" customHeight="1" spans="1:3">
      <c r="A1154" s="3">
        <v>1153</v>
      </c>
      <c r="B1154" s="3" t="s">
        <v>1946</v>
      </c>
      <c r="C1154" s="3" t="s">
        <v>1947</v>
      </c>
    </row>
    <row r="1155" ht="18.75" customHeight="1" spans="1:3">
      <c r="A1155" s="3">
        <v>1154</v>
      </c>
      <c r="B1155" s="3" t="s">
        <v>1948</v>
      </c>
      <c r="C1155" s="3" t="s">
        <v>1949</v>
      </c>
    </row>
    <row r="1156" ht="18.75" customHeight="1" spans="1:3">
      <c r="A1156" s="3">
        <v>1155</v>
      </c>
      <c r="B1156" s="3" t="s">
        <v>1950</v>
      </c>
      <c r="C1156" s="3" t="s">
        <v>1951</v>
      </c>
    </row>
    <row r="1157" ht="18.75" customHeight="1" spans="1:3">
      <c r="A1157" s="3">
        <v>1156</v>
      </c>
      <c r="B1157" s="3" t="s">
        <v>1952</v>
      </c>
      <c r="C1157" s="3" t="s">
        <v>1953</v>
      </c>
    </row>
    <row r="1158" ht="18.75" customHeight="1" spans="1:3">
      <c r="A1158" s="3">
        <v>1157</v>
      </c>
      <c r="B1158" s="3" t="s">
        <v>1954</v>
      </c>
      <c r="C1158" s="3" t="str">
        <f>_xlfn.CONCAT("91110111MA01DCPR12")</f>
        <v>91110111MA01DCPR12</v>
      </c>
    </row>
    <row r="1159" ht="18.75" customHeight="1" spans="1:3">
      <c r="A1159" s="3">
        <v>1158</v>
      </c>
      <c r="B1159" s="3" t="s">
        <v>1955</v>
      </c>
      <c r="C1159" s="3" t="str">
        <f>_xlfn.CONCAT("9111010533548393X1")</f>
        <v>9111010533548393X1</v>
      </c>
    </row>
    <row r="1160" ht="18.75" customHeight="1" spans="1:3">
      <c r="A1160" s="3">
        <v>1159</v>
      </c>
      <c r="B1160" s="3" t="s">
        <v>1956</v>
      </c>
      <c r="C1160" s="3" t="str">
        <f>_xlfn.CONCAT("91110115MAC1LQHM33")</f>
        <v>91110115MAC1LQHM33</v>
      </c>
    </row>
    <row r="1161" ht="18.75" customHeight="1" spans="1:3">
      <c r="A1161" s="3">
        <v>1160</v>
      </c>
      <c r="B1161" s="3" t="s">
        <v>1957</v>
      </c>
      <c r="C1161" s="3" t="str">
        <f>_xlfn.CONCAT("91110400MA7ER99954")</f>
        <v>91110400MA7ER99954</v>
      </c>
    </row>
    <row r="1162" ht="18.75" customHeight="1" spans="1:3">
      <c r="A1162" s="3">
        <v>1161</v>
      </c>
      <c r="B1162" s="3" t="s">
        <v>1958</v>
      </c>
      <c r="C1162" s="3" t="s">
        <v>1959</v>
      </c>
    </row>
    <row r="1163" ht="18.75" customHeight="1" spans="1:3">
      <c r="A1163" s="3">
        <v>1162</v>
      </c>
      <c r="B1163" s="3" t="s">
        <v>1960</v>
      </c>
      <c r="C1163" s="3" t="str">
        <f>_xlfn.CONCAT("91110105MA01YDQ127")</f>
        <v>91110105MA01YDQ127</v>
      </c>
    </row>
    <row r="1164" ht="18.75" customHeight="1" spans="1:3">
      <c r="A1164" s="3">
        <v>1163</v>
      </c>
      <c r="B1164" s="3" t="s">
        <v>1961</v>
      </c>
      <c r="C1164" s="3" t="s">
        <v>1962</v>
      </c>
    </row>
    <row r="1165" ht="18.75" customHeight="1" spans="1:3">
      <c r="A1165" s="3">
        <v>1164</v>
      </c>
      <c r="B1165" s="3" t="s">
        <v>1963</v>
      </c>
      <c r="C1165" s="3" t="str">
        <f>_xlfn.CONCAT("91110400MACAEDXE44")</f>
        <v>91110400MACAEDXE44</v>
      </c>
    </row>
    <row r="1166" ht="18.75" customHeight="1" spans="1:3">
      <c r="A1166" s="3">
        <v>1165</v>
      </c>
      <c r="B1166" s="3" t="s">
        <v>1964</v>
      </c>
      <c r="C1166" s="3" t="s">
        <v>1965</v>
      </c>
    </row>
    <row r="1167" ht="18.75" customHeight="1" spans="1:3">
      <c r="A1167" s="3">
        <v>1166</v>
      </c>
      <c r="B1167" s="3" t="s">
        <v>1966</v>
      </c>
      <c r="C1167" s="3" t="str">
        <f>_xlfn.CONCAT("91110106MA00BY6679")</f>
        <v>91110106MA00BY6679</v>
      </c>
    </row>
    <row r="1168" ht="18.75" customHeight="1" spans="1:3">
      <c r="A1168" s="3">
        <v>1167</v>
      </c>
      <c r="B1168" s="3" t="s">
        <v>1967</v>
      </c>
      <c r="C1168" s="3" t="str">
        <f>_xlfn.CONCAT("91110101MA00C7DB46")</f>
        <v>91110101MA00C7DB46</v>
      </c>
    </row>
    <row r="1169" ht="18.75" customHeight="1" spans="1:3">
      <c r="A1169" s="3">
        <v>1168</v>
      </c>
      <c r="B1169" s="3" t="s">
        <v>1968</v>
      </c>
      <c r="C1169" s="3" t="str">
        <f>_xlfn.CONCAT("91110108MA01GF7B08")</f>
        <v>91110108MA01GF7B08</v>
      </c>
    </row>
    <row r="1170" ht="18.75" customHeight="1" spans="1:3">
      <c r="A1170" s="3">
        <v>1169</v>
      </c>
      <c r="B1170" s="3" t="s">
        <v>1969</v>
      </c>
      <c r="C1170" s="3" t="s">
        <v>1970</v>
      </c>
    </row>
    <row r="1171" ht="18.75" customHeight="1" spans="1:3">
      <c r="A1171" s="3">
        <v>1170</v>
      </c>
      <c r="B1171" s="3" t="s">
        <v>1971</v>
      </c>
      <c r="C1171" s="3" t="s">
        <v>1972</v>
      </c>
    </row>
    <row r="1172" ht="18.75" customHeight="1" spans="1:3">
      <c r="A1172" s="3">
        <v>1171</v>
      </c>
      <c r="B1172" s="3" t="s">
        <v>1973</v>
      </c>
      <c r="C1172" s="3" t="s">
        <v>1974</v>
      </c>
    </row>
    <row r="1173" ht="18.75" customHeight="1" spans="1:3">
      <c r="A1173" s="3">
        <v>1172</v>
      </c>
      <c r="B1173" s="3" t="s">
        <v>1975</v>
      </c>
      <c r="C1173" s="3" t="s">
        <v>1976</v>
      </c>
    </row>
    <row r="1174" ht="18.75" customHeight="1" spans="1:3">
      <c r="A1174" s="3">
        <v>1173</v>
      </c>
      <c r="B1174" s="3" t="s">
        <v>1977</v>
      </c>
      <c r="C1174" s="3" t="str">
        <f>_xlfn.CONCAT("91110112MA00DUY308")</f>
        <v>91110112MA00DUY308</v>
      </c>
    </row>
    <row r="1175" ht="18.75" customHeight="1" spans="1:3">
      <c r="A1175" s="3">
        <v>1174</v>
      </c>
      <c r="B1175" s="3" t="s">
        <v>1978</v>
      </c>
      <c r="C1175" s="3" t="s">
        <v>1979</v>
      </c>
    </row>
    <row r="1176" ht="18.75" customHeight="1" spans="1:3">
      <c r="A1176" s="3">
        <v>1175</v>
      </c>
      <c r="B1176" s="3" t="s">
        <v>1980</v>
      </c>
      <c r="C1176" s="3" t="s">
        <v>1981</v>
      </c>
    </row>
    <row r="1177" ht="18.75" customHeight="1" spans="1:3">
      <c r="A1177" s="3">
        <v>1176</v>
      </c>
      <c r="B1177" s="3" t="s">
        <v>1982</v>
      </c>
      <c r="C1177" s="3" t="s">
        <v>1983</v>
      </c>
    </row>
    <row r="1178" ht="18.75" customHeight="1" spans="1:3">
      <c r="A1178" s="3">
        <v>1177</v>
      </c>
      <c r="B1178" s="3" t="s">
        <v>1984</v>
      </c>
      <c r="C1178" s="3" t="str">
        <f>_xlfn.CONCAT("91110302MA0020T882")</f>
        <v>91110302MA0020T882</v>
      </c>
    </row>
    <row r="1179" ht="18.75" customHeight="1" spans="1:3">
      <c r="A1179" s="3">
        <v>1178</v>
      </c>
      <c r="B1179" s="3" t="s">
        <v>1985</v>
      </c>
      <c r="C1179" s="3" t="str">
        <f>_xlfn.CONCAT("91110400MAC69YD762")</f>
        <v>91110400MAC69YD762</v>
      </c>
    </row>
    <row r="1180" ht="18.75" customHeight="1" spans="1:3">
      <c r="A1180" s="3">
        <v>1179</v>
      </c>
      <c r="B1180" s="3" t="s">
        <v>1986</v>
      </c>
      <c r="C1180" s="3" t="s">
        <v>1987</v>
      </c>
    </row>
    <row r="1181" ht="18.75" customHeight="1" spans="1:3">
      <c r="A1181" s="3">
        <v>1180</v>
      </c>
      <c r="B1181" s="3" t="s">
        <v>1988</v>
      </c>
      <c r="C1181" s="3" t="s">
        <v>1989</v>
      </c>
    </row>
    <row r="1182" ht="18.75" customHeight="1" spans="1:3">
      <c r="A1182" s="3">
        <v>1181</v>
      </c>
      <c r="B1182" s="3" t="s">
        <v>1990</v>
      </c>
      <c r="C1182" s="3" t="s">
        <v>1991</v>
      </c>
    </row>
    <row r="1183" ht="18.75" customHeight="1" spans="1:3">
      <c r="A1183" s="3">
        <v>1182</v>
      </c>
      <c r="B1183" s="3" t="s">
        <v>1992</v>
      </c>
      <c r="C1183" s="3" t="str">
        <f>_xlfn.CONCAT("911103027109220341")</f>
        <v>911103027109220341</v>
      </c>
    </row>
    <row r="1184" ht="18.75" customHeight="1" spans="1:3">
      <c r="A1184" s="3">
        <v>1183</v>
      </c>
      <c r="B1184" s="3" t="s">
        <v>1993</v>
      </c>
      <c r="C1184" s="3" t="str">
        <f>_xlfn.CONCAT("911101085996373142")</f>
        <v>911101085996373142</v>
      </c>
    </row>
    <row r="1185" ht="18.75" customHeight="1" spans="1:3">
      <c r="A1185" s="3">
        <v>1184</v>
      </c>
      <c r="B1185" s="3" t="s">
        <v>1994</v>
      </c>
      <c r="C1185" s="3" t="s">
        <v>1995</v>
      </c>
    </row>
    <row r="1186" ht="18.75" customHeight="1" spans="1:3">
      <c r="A1186" s="3">
        <v>1185</v>
      </c>
      <c r="B1186" s="3" t="s">
        <v>1996</v>
      </c>
      <c r="C1186" s="3" t="s">
        <v>1997</v>
      </c>
    </row>
    <row r="1187" ht="18.75" customHeight="1" spans="1:3">
      <c r="A1187" s="3">
        <v>1186</v>
      </c>
      <c r="B1187" s="3" t="s">
        <v>1998</v>
      </c>
      <c r="C1187" s="3" t="s">
        <v>1999</v>
      </c>
    </row>
    <row r="1188" ht="18.75" customHeight="1" spans="1:3">
      <c r="A1188" s="3">
        <v>1187</v>
      </c>
      <c r="B1188" s="3" t="s">
        <v>2000</v>
      </c>
      <c r="C1188" s="3" t="s">
        <v>2001</v>
      </c>
    </row>
    <row r="1189" ht="18.75" customHeight="1" spans="1:3">
      <c r="A1189" s="3">
        <v>1188</v>
      </c>
      <c r="B1189" s="3" t="s">
        <v>2002</v>
      </c>
      <c r="C1189" s="3" t="str">
        <f>_xlfn.CONCAT("911101086819626182")</f>
        <v>911101086819626182</v>
      </c>
    </row>
    <row r="1190" ht="18.75" customHeight="1" spans="1:3">
      <c r="A1190" s="3">
        <v>1189</v>
      </c>
      <c r="B1190" s="3" t="s">
        <v>2003</v>
      </c>
      <c r="C1190" s="3" t="s">
        <v>2004</v>
      </c>
    </row>
    <row r="1191" ht="18.75" customHeight="1" spans="1:3">
      <c r="A1191" s="3">
        <v>1190</v>
      </c>
      <c r="B1191" s="3" t="s">
        <v>2005</v>
      </c>
      <c r="C1191" s="3" t="s">
        <v>2006</v>
      </c>
    </row>
    <row r="1192" ht="18.75" customHeight="1" spans="1:3">
      <c r="A1192" s="3">
        <v>1191</v>
      </c>
      <c r="B1192" s="3" t="s">
        <v>2007</v>
      </c>
      <c r="C1192" s="3" t="s">
        <v>2008</v>
      </c>
    </row>
    <row r="1193" ht="18.75" customHeight="1" spans="1:3">
      <c r="A1193" s="3">
        <v>1192</v>
      </c>
      <c r="B1193" s="3" t="s">
        <v>2009</v>
      </c>
      <c r="C1193" s="3" t="s">
        <v>2010</v>
      </c>
    </row>
    <row r="1194" ht="18.75" customHeight="1" spans="1:3">
      <c r="A1194" s="3">
        <v>1193</v>
      </c>
      <c r="B1194" s="3" t="s">
        <v>2011</v>
      </c>
      <c r="C1194" s="3" t="str">
        <f>_xlfn.CONCAT("91110116MA01GDFW84")</f>
        <v>91110116MA01GDFW84</v>
      </c>
    </row>
    <row r="1195" ht="18.75" customHeight="1" spans="1:3">
      <c r="A1195" s="3">
        <v>1194</v>
      </c>
      <c r="B1195" s="3" t="s">
        <v>2012</v>
      </c>
      <c r="C1195" s="3" t="s">
        <v>2013</v>
      </c>
    </row>
    <row r="1196" ht="18.75" customHeight="1" spans="1:3">
      <c r="A1196" s="3">
        <v>1195</v>
      </c>
      <c r="B1196" s="3" t="s">
        <v>2014</v>
      </c>
      <c r="C1196" s="3" t="s">
        <v>2015</v>
      </c>
    </row>
    <row r="1197" ht="18.75" customHeight="1" spans="1:3">
      <c r="A1197" s="3">
        <v>1196</v>
      </c>
      <c r="B1197" s="3" t="s">
        <v>2016</v>
      </c>
      <c r="C1197" s="3" t="s">
        <v>2017</v>
      </c>
    </row>
    <row r="1198" ht="18.75" customHeight="1" spans="1:3">
      <c r="A1198" s="3">
        <v>1197</v>
      </c>
      <c r="B1198" s="3" t="s">
        <v>2018</v>
      </c>
      <c r="C1198" s="3" t="str">
        <f>_xlfn.CONCAT("91530400MA6P337E49")</f>
        <v>91530400MA6P337E49</v>
      </c>
    </row>
    <row r="1199" ht="18.75" customHeight="1" spans="1:3">
      <c r="A1199" s="3">
        <v>1198</v>
      </c>
      <c r="B1199" s="3" t="s">
        <v>2019</v>
      </c>
      <c r="C1199" s="3" t="s">
        <v>2020</v>
      </c>
    </row>
    <row r="1200" ht="18.75" customHeight="1" spans="1:3">
      <c r="A1200" s="3">
        <v>1199</v>
      </c>
      <c r="B1200" s="3" t="s">
        <v>2021</v>
      </c>
      <c r="C1200" s="3" t="s">
        <v>2022</v>
      </c>
    </row>
    <row r="1201" ht="18.75" customHeight="1" spans="1:3">
      <c r="A1201" s="3">
        <v>1200</v>
      </c>
      <c r="B1201" s="3" t="s">
        <v>2023</v>
      </c>
      <c r="C1201" s="3" t="s">
        <v>2024</v>
      </c>
    </row>
    <row r="1202" ht="18.75" customHeight="1" spans="1:3">
      <c r="A1202" s="3">
        <v>1201</v>
      </c>
      <c r="B1202" s="3" t="s">
        <v>2025</v>
      </c>
      <c r="C1202" s="3" t="s">
        <v>2026</v>
      </c>
    </row>
    <row r="1203" ht="18.75" customHeight="1" spans="1:3">
      <c r="A1203" s="3">
        <v>1202</v>
      </c>
      <c r="B1203" s="3" t="s">
        <v>2027</v>
      </c>
      <c r="C1203" s="3" t="s">
        <v>2028</v>
      </c>
    </row>
    <row r="1204" ht="18.75" customHeight="1" spans="1:3">
      <c r="A1204" s="3">
        <v>1203</v>
      </c>
      <c r="B1204" s="3" t="s">
        <v>2029</v>
      </c>
      <c r="C1204" s="3" t="s">
        <v>2030</v>
      </c>
    </row>
    <row r="1205" ht="18.75" customHeight="1" spans="1:3">
      <c r="A1205" s="3">
        <v>1204</v>
      </c>
      <c r="B1205" s="3" t="s">
        <v>2031</v>
      </c>
      <c r="C1205" s="3" t="str">
        <f>_xlfn.CONCAT("911101056932120643")</f>
        <v>911101056932120643</v>
      </c>
    </row>
    <row r="1206" ht="18.75" customHeight="1" spans="1:3">
      <c r="A1206" s="3">
        <v>1205</v>
      </c>
      <c r="B1206" s="3" t="s">
        <v>2032</v>
      </c>
      <c r="C1206" s="3" t="s">
        <v>2033</v>
      </c>
    </row>
    <row r="1207" ht="18.75" customHeight="1" spans="1:3">
      <c r="A1207" s="3">
        <v>1206</v>
      </c>
      <c r="B1207" s="3" t="s">
        <v>2034</v>
      </c>
      <c r="C1207" s="3" t="s">
        <v>2035</v>
      </c>
    </row>
    <row r="1208" ht="18.75" customHeight="1" spans="1:3">
      <c r="A1208" s="3">
        <v>1207</v>
      </c>
      <c r="B1208" s="3" t="s">
        <v>2036</v>
      </c>
      <c r="C1208" s="3" t="str">
        <f>_xlfn.CONCAT("911101123067009740")</f>
        <v>911101123067009740</v>
      </c>
    </row>
    <row r="1209" ht="18.75" customHeight="1" spans="1:3">
      <c r="A1209" s="3">
        <v>1208</v>
      </c>
      <c r="B1209" s="3" t="s">
        <v>2037</v>
      </c>
      <c r="C1209" s="3" t="s">
        <v>2038</v>
      </c>
    </row>
    <row r="1210" ht="18.75" customHeight="1" spans="1:3">
      <c r="A1210" s="3">
        <v>1209</v>
      </c>
      <c r="B1210" s="3" t="s">
        <v>2039</v>
      </c>
      <c r="C1210" s="3" t="s">
        <v>2040</v>
      </c>
    </row>
    <row r="1211" ht="18.75" customHeight="1" spans="1:3">
      <c r="A1211" s="3">
        <v>1210</v>
      </c>
      <c r="B1211" s="3" t="s">
        <v>2041</v>
      </c>
      <c r="C1211" s="3" t="s">
        <v>2042</v>
      </c>
    </row>
    <row r="1212" ht="18.75" customHeight="1" spans="1:3">
      <c r="A1212" s="3">
        <v>1211</v>
      </c>
      <c r="B1212" s="3" t="s">
        <v>2043</v>
      </c>
      <c r="C1212" s="3" t="s">
        <v>2044</v>
      </c>
    </row>
    <row r="1213" ht="18.75" customHeight="1" spans="1:3">
      <c r="A1213" s="3">
        <v>1212</v>
      </c>
      <c r="B1213" s="3" t="s">
        <v>2045</v>
      </c>
      <c r="C1213" s="3" t="str">
        <f>_xlfn.CONCAT("91110400MAC5E08R14")</f>
        <v>91110400MAC5E08R14</v>
      </c>
    </row>
    <row r="1214" ht="18.75" customHeight="1" spans="1:3">
      <c r="A1214" s="3">
        <v>1213</v>
      </c>
      <c r="B1214" s="3" t="s">
        <v>2046</v>
      </c>
      <c r="C1214" s="3" t="s">
        <v>2047</v>
      </c>
    </row>
    <row r="1215" ht="18.75" customHeight="1" spans="1:3">
      <c r="A1215" s="3">
        <v>1214</v>
      </c>
      <c r="B1215" s="3" t="s">
        <v>2048</v>
      </c>
      <c r="C1215" s="3" t="s">
        <v>2049</v>
      </c>
    </row>
    <row r="1216" ht="18.75" customHeight="1" spans="1:3">
      <c r="A1216" s="3">
        <v>1215</v>
      </c>
      <c r="B1216" s="3" t="s">
        <v>2050</v>
      </c>
      <c r="C1216" s="3" t="s">
        <v>2051</v>
      </c>
    </row>
    <row r="1217" ht="18.75" customHeight="1" spans="1:3">
      <c r="A1217" s="3">
        <v>1216</v>
      </c>
      <c r="B1217" s="3" t="s">
        <v>2052</v>
      </c>
      <c r="C1217" s="3" t="str">
        <f>_xlfn.CONCAT("91110400MA020D3N14")</f>
        <v>91110400MA020D3N14</v>
      </c>
    </row>
    <row r="1218" ht="18.75" customHeight="1" spans="1:3">
      <c r="A1218" s="3">
        <v>1217</v>
      </c>
      <c r="B1218" s="3" t="s">
        <v>2053</v>
      </c>
      <c r="C1218" s="3" t="s">
        <v>2054</v>
      </c>
    </row>
    <row r="1219" ht="18.75" customHeight="1" spans="1:3">
      <c r="A1219" s="3">
        <v>1218</v>
      </c>
      <c r="B1219" s="3" t="s">
        <v>2055</v>
      </c>
      <c r="C1219" s="3" t="str">
        <f>_xlfn.CONCAT("911101080918552816")</f>
        <v>911101080918552816</v>
      </c>
    </row>
    <row r="1220" ht="18.75" customHeight="1" spans="1:3">
      <c r="A1220" s="3">
        <v>1219</v>
      </c>
      <c r="B1220" s="3" t="s">
        <v>2056</v>
      </c>
      <c r="C1220" s="3" t="str">
        <f>_xlfn.CONCAT("911101055604229577")</f>
        <v>911101055604229577</v>
      </c>
    </row>
    <row r="1221" ht="18.75" customHeight="1" spans="1:3">
      <c r="A1221" s="3">
        <v>1220</v>
      </c>
      <c r="B1221" s="3" t="s">
        <v>2057</v>
      </c>
      <c r="C1221" s="3" t="s">
        <v>2058</v>
      </c>
    </row>
    <row r="1222" ht="18.75" customHeight="1" spans="1:3">
      <c r="A1222" s="3">
        <v>1221</v>
      </c>
      <c r="B1222" s="3" t="s">
        <v>2059</v>
      </c>
      <c r="C1222" s="3" t="s">
        <v>2060</v>
      </c>
    </row>
    <row r="1223" ht="18.75" customHeight="1" spans="1:3">
      <c r="A1223" s="3">
        <v>1222</v>
      </c>
      <c r="B1223" s="3" t="s">
        <v>2061</v>
      </c>
      <c r="C1223" s="3" t="s">
        <v>2062</v>
      </c>
    </row>
    <row r="1224" ht="18.75" customHeight="1" spans="1:3">
      <c r="A1224" s="3">
        <v>1223</v>
      </c>
      <c r="B1224" s="3" t="s">
        <v>2063</v>
      </c>
      <c r="C1224" s="3" t="s">
        <v>2064</v>
      </c>
    </row>
    <row r="1225" ht="18.75" customHeight="1" spans="1:3">
      <c r="A1225" s="3">
        <v>1224</v>
      </c>
      <c r="B1225" s="3" t="s">
        <v>2065</v>
      </c>
      <c r="C1225" s="3" t="s">
        <v>2066</v>
      </c>
    </row>
    <row r="1226" ht="18.75" customHeight="1" spans="1:3">
      <c r="A1226" s="3">
        <v>1225</v>
      </c>
      <c r="B1226" s="3" t="s">
        <v>2067</v>
      </c>
      <c r="C1226" s="3" t="s">
        <v>2068</v>
      </c>
    </row>
    <row r="1227" ht="18.75" customHeight="1" spans="1:3">
      <c r="A1227" s="3">
        <v>1226</v>
      </c>
      <c r="B1227" s="3" t="s">
        <v>2069</v>
      </c>
      <c r="C1227" s="3" t="s">
        <v>2070</v>
      </c>
    </row>
    <row r="1228" ht="18.75" customHeight="1" spans="1:3">
      <c r="A1228" s="3">
        <v>1227</v>
      </c>
      <c r="B1228" s="3" t="s">
        <v>2071</v>
      </c>
      <c r="C1228" s="3" t="s">
        <v>2072</v>
      </c>
    </row>
    <row r="1229" ht="18.75" customHeight="1" spans="1:3">
      <c r="A1229" s="3">
        <v>1228</v>
      </c>
      <c r="B1229" s="3" t="s">
        <v>2073</v>
      </c>
      <c r="C1229" s="3" t="s">
        <v>2074</v>
      </c>
    </row>
    <row r="1230" ht="18.75" customHeight="1" spans="1:3">
      <c r="A1230" s="3">
        <v>1229</v>
      </c>
      <c r="B1230" s="3" t="s">
        <v>2075</v>
      </c>
      <c r="C1230" s="3" t="str">
        <f>_xlfn.CONCAT("91110115MA01UQ7W90")</f>
        <v>91110115MA01UQ7W90</v>
      </c>
    </row>
    <row r="1231" ht="18.75" customHeight="1" spans="1:3">
      <c r="A1231" s="3">
        <v>1230</v>
      </c>
      <c r="B1231" s="3" t="s">
        <v>2076</v>
      </c>
      <c r="C1231" s="3" t="str">
        <f>_xlfn.CONCAT("911103026995908082")</f>
        <v>911103026995908082</v>
      </c>
    </row>
    <row r="1232" ht="18.75" customHeight="1" spans="1:3">
      <c r="A1232" s="3">
        <v>1231</v>
      </c>
      <c r="B1232" s="3" t="s">
        <v>2077</v>
      </c>
      <c r="C1232" s="3" t="s">
        <v>2078</v>
      </c>
    </row>
    <row r="1233" ht="18.75" customHeight="1" spans="1:3">
      <c r="A1233" s="3">
        <v>1232</v>
      </c>
      <c r="B1233" s="3" t="s">
        <v>2079</v>
      </c>
      <c r="C1233" s="3" t="s">
        <v>2080</v>
      </c>
    </row>
    <row r="1234" ht="18.75" customHeight="1" spans="1:3">
      <c r="A1234" s="3">
        <v>1233</v>
      </c>
      <c r="B1234" s="3" t="s">
        <v>2081</v>
      </c>
      <c r="C1234" s="3" t="s">
        <v>2082</v>
      </c>
    </row>
    <row r="1235" ht="18.75" customHeight="1" spans="1:3">
      <c r="A1235" s="3">
        <v>1234</v>
      </c>
      <c r="B1235" s="3" t="s">
        <v>2083</v>
      </c>
      <c r="C1235" s="3" t="s">
        <v>2084</v>
      </c>
    </row>
    <row r="1236" ht="18.75" customHeight="1" spans="1:3">
      <c r="A1236" s="3">
        <v>1235</v>
      </c>
      <c r="B1236" s="3" t="s">
        <v>2085</v>
      </c>
      <c r="C1236" s="3" t="str">
        <f>_xlfn.CONCAT("91110302MA005CRJ48")</f>
        <v>91110302MA005CRJ48</v>
      </c>
    </row>
    <row r="1237" ht="18.75" customHeight="1" spans="1:3">
      <c r="A1237" s="3">
        <v>1236</v>
      </c>
      <c r="B1237" s="3" t="s">
        <v>2086</v>
      </c>
      <c r="C1237" s="3" t="str">
        <f>_xlfn.CONCAT("911101156796083619")</f>
        <v>911101156796083619</v>
      </c>
    </row>
    <row r="1238" ht="18.75" customHeight="1" spans="1:3">
      <c r="A1238" s="3">
        <v>1237</v>
      </c>
      <c r="B1238" s="3" t="s">
        <v>2087</v>
      </c>
      <c r="C1238" s="3" t="s">
        <v>2088</v>
      </c>
    </row>
    <row r="1239" ht="18.75" customHeight="1" spans="1:3">
      <c r="A1239" s="3">
        <v>1238</v>
      </c>
      <c r="B1239" s="3" t="s">
        <v>2089</v>
      </c>
      <c r="C1239" s="3" t="s">
        <v>2090</v>
      </c>
    </row>
    <row r="1240" ht="18.75" customHeight="1" spans="1:3">
      <c r="A1240" s="3">
        <v>1239</v>
      </c>
      <c r="B1240" s="3" t="s">
        <v>2091</v>
      </c>
      <c r="C1240" s="3" t="str">
        <f>_xlfn.CONCAT("91110105MA00E64U09")</f>
        <v>91110105MA00E64U09</v>
      </c>
    </row>
    <row r="1241" ht="18.75" customHeight="1" spans="1:3">
      <c r="A1241" s="3">
        <v>1240</v>
      </c>
      <c r="B1241" s="3" t="s">
        <v>2092</v>
      </c>
      <c r="C1241" s="3" t="s">
        <v>2093</v>
      </c>
    </row>
    <row r="1242" ht="18.75" customHeight="1" spans="1:3">
      <c r="A1242" s="3">
        <v>1241</v>
      </c>
      <c r="B1242" s="3" t="s">
        <v>2094</v>
      </c>
      <c r="C1242" s="3" t="s">
        <v>2095</v>
      </c>
    </row>
    <row r="1243" ht="18.75" customHeight="1" spans="1:3">
      <c r="A1243" s="3">
        <v>1242</v>
      </c>
      <c r="B1243" s="3" t="s">
        <v>2096</v>
      </c>
      <c r="C1243" s="3" t="s">
        <v>2097</v>
      </c>
    </row>
    <row r="1244" ht="18.75" customHeight="1" spans="1:3">
      <c r="A1244" s="3">
        <v>1243</v>
      </c>
      <c r="B1244" s="3" t="s">
        <v>2098</v>
      </c>
      <c r="C1244" s="3" t="s">
        <v>2099</v>
      </c>
    </row>
    <row r="1245" ht="18.75" customHeight="1" spans="1:3">
      <c r="A1245" s="3">
        <v>1244</v>
      </c>
      <c r="B1245" s="3" t="s">
        <v>2100</v>
      </c>
      <c r="C1245" s="3" t="s">
        <v>2101</v>
      </c>
    </row>
    <row r="1246" ht="18.75" customHeight="1" spans="1:3">
      <c r="A1246" s="3">
        <v>1245</v>
      </c>
      <c r="B1246" s="3" t="s">
        <v>2102</v>
      </c>
      <c r="C1246" s="3" t="str">
        <f>_xlfn.CONCAT("91110400MACD5D7755")</f>
        <v>91110400MACD5D7755</v>
      </c>
    </row>
    <row r="1247" ht="18.75" customHeight="1" spans="1:3">
      <c r="A1247" s="3">
        <v>1246</v>
      </c>
      <c r="B1247" s="3" t="s">
        <v>2103</v>
      </c>
      <c r="C1247" s="3" t="str">
        <f>_xlfn.CONCAT("911101121023943897")</f>
        <v>911101121023943897</v>
      </c>
    </row>
    <row r="1248" ht="18.75" customHeight="1" spans="1:3">
      <c r="A1248" s="3">
        <v>1247</v>
      </c>
      <c r="B1248" s="3" t="s">
        <v>2104</v>
      </c>
      <c r="C1248" s="3" t="s">
        <v>2105</v>
      </c>
    </row>
    <row r="1249" ht="18.75" customHeight="1" spans="1:3">
      <c r="A1249" s="3">
        <v>1248</v>
      </c>
      <c r="B1249" s="3" t="s">
        <v>2106</v>
      </c>
      <c r="C1249" s="3" t="s">
        <v>2107</v>
      </c>
    </row>
    <row r="1250" ht="18.75" customHeight="1" spans="1:3">
      <c r="A1250" s="3">
        <v>1249</v>
      </c>
      <c r="B1250" s="3" t="s">
        <v>2108</v>
      </c>
      <c r="C1250" s="3" t="s">
        <v>2109</v>
      </c>
    </row>
    <row r="1251" ht="18.75" customHeight="1" spans="1:3">
      <c r="A1251" s="3">
        <v>1250</v>
      </c>
      <c r="B1251" s="3" t="s">
        <v>2110</v>
      </c>
      <c r="C1251" s="3" t="s">
        <v>2111</v>
      </c>
    </row>
    <row r="1252" ht="18.75" customHeight="1" spans="1:3">
      <c r="A1252" s="3">
        <v>1251</v>
      </c>
      <c r="B1252" s="3" t="s">
        <v>2112</v>
      </c>
      <c r="C1252" s="3" t="s">
        <v>2113</v>
      </c>
    </row>
    <row r="1253" ht="18.75" customHeight="1" spans="1:3">
      <c r="A1253" s="3">
        <v>1252</v>
      </c>
      <c r="B1253" s="3" t="s">
        <v>2114</v>
      </c>
      <c r="C1253" s="3" t="s">
        <v>2115</v>
      </c>
    </row>
    <row r="1254" ht="18.75" customHeight="1" spans="1:3">
      <c r="A1254" s="3">
        <v>1253</v>
      </c>
      <c r="B1254" s="3" t="s">
        <v>2116</v>
      </c>
      <c r="C1254" s="3" t="str">
        <f>_xlfn.CONCAT("91110302MA01TL2KX3")</f>
        <v>91110302MA01TL2KX3</v>
      </c>
    </row>
    <row r="1255" ht="18.75" customHeight="1" spans="1:3">
      <c r="A1255" s="3">
        <v>1254</v>
      </c>
      <c r="B1255" s="3" t="s">
        <v>2117</v>
      </c>
      <c r="C1255" s="3" t="str">
        <f>_xlfn.CONCAT("91110108MA01KMNB39")</f>
        <v>91110108MA01KMNB39</v>
      </c>
    </row>
    <row r="1256" ht="18.75" customHeight="1" spans="1:3">
      <c r="A1256" s="3">
        <v>1255</v>
      </c>
      <c r="B1256" s="3" t="s">
        <v>2118</v>
      </c>
      <c r="C1256" s="3" t="s">
        <v>2119</v>
      </c>
    </row>
    <row r="1257" ht="18.75" customHeight="1" spans="1:3">
      <c r="A1257" s="3">
        <v>1256</v>
      </c>
      <c r="B1257" s="3" t="s">
        <v>2120</v>
      </c>
      <c r="C1257" s="3" t="str">
        <f>_xlfn.CONCAT("91110116MA01QLHC30")</f>
        <v>91110116MA01QLHC30</v>
      </c>
    </row>
    <row r="1258" ht="18.75" customHeight="1" spans="1:3">
      <c r="A1258" s="3">
        <v>1257</v>
      </c>
      <c r="B1258" s="3" t="s">
        <v>2121</v>
      </c>
      <c r="C1258" s="3" t="str">
        <f>_xlfn.CONCAT("91110105MA01U4X885")</f>
        <v>91110105MA01U4X885</v>
      </c>
    </row>
    <row r="1259" ht="18.75" customHeight="1" spans="1:3">
      <c r="A1259" s="3">
        <v>1258</v>
      </c>
      <c r="B1259" s="3" t="s">
        <v>2122</v>
      </c>
      <c r="C1259" s="3" t="s">
        <v>2123</v>
      </c>
    </row>
    <row r="1260" ht="18.75" customHeight="1" spans="1:3">
      <c r="A1260" s="3">
        <v>1259</v>
      </c>
      <c r="B1260" s="3" t="s">
        <v>2124</v>
      </c>
      <c r="C1260" s="3" t="str">
        <f>_xlfn.CONCAT("91110111MA01PWEQ35")</f>
        <v>91110111MA01PWEQ35</v>
      </c>
    </row>
    <row r="1261" ht="18.75" customHeight="1" spans="1:3">
      <c r="A1261" s="3">
        <v>1260</v>
      </c>
      <c r="B1261" s="3" t="s">
        <v>2125</v>
      </c>
      <c r="C1261" s="3" t="str">
        <f>_xlfn.CONCAT("911101083302667092")</f>
        <v>911101083302667092</v>
      </c>
    </row>
    <row r="1262" ht="18.75" customHeight="1" spans="1:3">
      <c r="A1262" s="3">
        <v>1261</v>
      </c>
      <c r="B1262" s="3" t="s">
        <v>2126</v>
      </c>
      <c r="C1262" s="3" t="s">
        <v>2127</v>
      </c>
    </row>
    <row r="1263" ht="18.75" customHeight="1" spans="1:3">
      <c r="A1263" s="3">
        <v>1262</v>
      </c>
      <c r="B1263" s="3" t="s">
        <v>2128</v>
      </c>
      <c r="C1263" s="3" t="s">
        <v>2129</v>
      </c>
    </row>
    <row r="1264" ht="18.75" customHeight="1" spans="1:3">
      <c r="A1264" s="3">
        <v>1263</v>
      </c>
      <c r="B1264" s="3" t="s">
        <v>2130</v>
      </c>
      <c r="C1264" s="3" t="s">
        <v>2131</v>
      </c>
    </row>
    <row r="1265" ht="18.75" customHeight="1" spans="1:3">
      <c r="A1265" s="3">
        <v>1264</v>
      </c>
      <c r="B1265" s="3" t="s">
        <v>2132</v>
      </c>
      <c r="C1265" s="3" t="s">
        <v>2133</v>
      </c>
    </row>
    <row r="1266" ht="18.75" customHeight="1" spans="1:3">
      <c r="A1266" s="3">
        <v>1265</v>
      </c>
      <c r="B1266" s="3" t="s">
        <v>2134</v>
      </c>
      <c r="C1266" s="3" t="s">
        <v>2135</v>
      </c>
    </row>
    <row r="1267" ht="18.75" customHeight="1" spans="1:3">
      <c r="A1267" s="3">
        <v>1266</v>
      </c>
      <c r="B1267" s="3" t="s">
        <v>2136</v>
      </c>
      <c r="C1267" s="3" t="s">
        <v>2137</v>
      </c>
    </row>
    <row r="1268" ht="18.75" customHeight="1" spans="1:3">
      <c r="A1268" s="3">
        <v>1267</v>
      </c>
      <c r="B1268" s="3" t="s">
        <v>2138</v>
      </c>
      <c r="C1268" s="3" t="s">
        <v>2139</v>
      </c>
    </row>
    <row r="1269" ht="18.75" customHeight="1" spans="1:3">
      <c r="A1269" s="3">
        <v>1268</v>
      </c>
      <c r="B1269" s="3" t="s">
        <v>2140</v>
      </c>
      <c r="C1269" s="3" t="s">
        <v>2141</v>
      </c>
    </row>
    <row r="1270" ht="18.75" customHeight="1" spans="1:3">
      <c r="A1270" s="3">
        <v>1269</v>
      </c>
      <c r="B1270" s="3" t="s">
        <v>2142</v>
      </c>
      <c r="C1270" s="3" t="s">
        <v>2143</v>
      </c>
    </row>
    <row r="1271" ht="18.75" customHeight="1" spans="1:3">
      <c r="A1271" s="3">
        <v>1270</v>
      </c>
      <c r="B1271" s="3" t="s">
        <v>2144</v>
      </c>
      <c r="C1271" s="3" t="str">
        <f>_xlfn.CONCAT("911101050924202982")</f>
        <v>911101050924202982</v>
      </c>
    </row>
    <row r="1272" ht="18.75" customHeight="1" spans="1:3">
      <c r="A1272" s="3">
        <v>1271</v>
      </c>
      <c r="B1272" s="3" t="s">
        <v>2145</v>
      </c>
      <c r="C1272" s="3" t="str">
        <f>_xlfn.CONCAT("91110302MA00D4BU46")</f>
        <v>91110302MA00D4BU46</v>
      </c>
    </row>
    <row r="1273" ht="18.75" customHeight="1" spans="1:3">
      <c r="A1273" s="3">
        <v>1272</v>
      </c>
      <c r="B1273" s="3" t="s">
        <v>2146</v>
      </c>
      <c r="C1273" s="3" t="str">
        <f>_xlfn.CONCAT("91110105MA01HGA165")</f>
        <v>91110105MA01HGA165</v>
      </c>
    </row>
    <row r="1274" ht="18.75" customHeight="1" spans="1:3">
      <c r="A1274" s="3">
        <v>1273</v>
      </c>
      <c r="B1274" s="3" t="s">
        <v>2147</v>
      </c>
      <c r="C1274" s="3" t="s">
        <v>2148</v>
      </c>
    </row>
    <row r="1275" ht="18.75" customHeight="1" spans="1:3">
      <c r="A1275" s="3">
        <v>1274</v>
      </c>
      <c r="B1275" s="3" t="s">
        <v>2149</v>
      </c>
      <c r="C1275" s="3" t="s">
        <v>2150</v>
      </c>
    </row>
    <row r="1276" ht="18.75" customHeight="1" spans="1:3">
      <c r="A1276" s="3">
        <v>1275</v>
      </c>
      <c r="B1276" s="3" t="s">
        <v>2151</v>
      </c>
      <c r="C1276" s="3" t="s">
        <v>2152</v>
      </c>
    </row>
    <row r="1277" ht="18.75" customHeight="1" spans="1:3">
      <c r="A1277" s="3">
        <v>1276</v>
      </c>
      <c r="B1277" s="3" t="s">
        <v>2153</v>
      </c>
      <c r="C1277" s="3" t="s">
        <v>2154</v>
      </c>
    </row>
    <row r="1278" ht="18.75" customHeight="1" spans="1:3">
      <c r="A1278" s="3">
        <v>1277</v>
      </c>
      <c r="B1278" s="3" t="s">
        <v>2155</v>
      </c>
      <c r="C1278" s="3" t="str">
        <f>_xlfn.CONCAT("91110302MA01XRNY64")</f>
        <v>91110302MA01XRNY64</v>
      </c>
    </row>
    <row r="1279" ht="18.75" customHeight="1" spans="1:3">
      <c r="A1279" s="3">
        <v>1278</v>
      </c>
      <c r="B1279" s="3" t="s">
        <v>2156</v>
      </c>
      <c r="C1279" s="3" t="s">
        <v>2157</v>
      </c>
    </row>
    <row r="1280" ht="18.75" customHeight="1" spans="1:3">
      <c r="A1280" s="3">
        <v>1279</v>
      </c>
      <c r="B1280" s="3" t="s">
        <v>2158</v>
      </c>
      <c r="C1280" s="3" t="s">
        <v>2159</v>
      </c>
    </row>
    <row r="1281" ht="18.75" customHeight="1" spans="1:3">
      <c r="A1281" s="3">
        <v>1280</v>
      </c>
      <c r="B1281" s="3" t="s">
        <v>2160</v>
      </c>
      <c r="C1281" s="3" t="s">
        <v>2161</v>
      </c>
    </row>
    <row r="1282" ht="18.75" customHeight="1" spans="1:3">
      <c r="A1282" s="3">
        <v>1281</v>
      </c>
      <c r="B1282" s="3" t="s">
        <v>2162</v>
      </c>
      <c r="C1282" s="3" t="s">
        <v>2163</v>
      </c>
    </row>
    <row r="1283" ht="18.75" customHeight="1" spans="1:3">
      <c r="A1283" s="3">
        <v>1282</v>
      </c>
      <c r="B1283" s="3" t="s">
        <v>2164</v>
      </c>
      <c r="C1283" s="3" t="s">
        <v>2165</v>
      </c>
    </row>
    <row r="1284" ht="18.75" customHeight="1" spans="1:3">
      <c r="A1284" s="3">
        <v>1283</v>
      </c>
      <c r="B1284" s="3" t="s">
        <v>2166</v>
      </c>
      <c r="C1284" s="3" t="s">
        <v>2167</v>
      </c>
    </row>
    <row r="1285" ht="18.75" customHeight="1" spans="1:3">
      <c r="A1285" s="3">
        <v>1284</v>
      </c>
      <c r="B1285" s="3" t="s">
        <v>2168</v>
      </c>
      <c r="C1285" s="3" t="s">
        <v>2169</v>
      </c>
    </row>
    <row r="1286" ht="18.75" customHeight="1" spans="1:3">
      <c r="A1286" s="3">
        <v>1285</v>
      </c>
      <c r="B1286" s="3" t="s">
        <v>2170</v>
      </c>
      <c r="C1286" s="3" t="s">
        <v>2171</v>
      </c>
    </row>
    <row r="1287" ht="18.75" customHeight="1" spans="1:3">
      <c r="A1287" s="3">
        <v>1286</v>
      </c>
      <c r="B1287" s="3" t="s">
        <v>2172</v>
      </c>
      <c r="C1287" s="3" t="s">
        <v>2173</v>
      </c>
    </row>
    <row r="1288" ht="18.75" customHeight="1" spans="1:3">
      <c r="A1288" s="3">
        <v>1287</v>
      </c>
      <c r="B1288" s="3" t="s">
        <v>2174</v>
      </c>
      <c r="C1288" s="3" t="s">
        <v>2175</v>
      </c>
    </row>
    <row r="1289" ht="18.75" customHeight="1" spans="1:3">
      <c r="A1289" s="3">
        <v>1288</v>
      </c>
      <c r="B1289" s="3" t="s">
        <v>2176</v>
      </c>
      <c r="C1289" s="3" t="str">
        <f>_xlfn.CONCAT("91110108MA00GGF113")</f>
        <v>91110108MA00GGF113</v>
      </c>
    </row>
    <row r="1290" ht="18.75" customHeight="1" spans="1:3">
      <c r="A1290" s="3">
        <v>1289</v>
      </c>
      <c r="B1290" s="3" t="s">
        <v>2177</v>
      </c>
      <c r="C1290" s="3" t="str">
        <f>_xlfn.CONCAT("91110108MA01BE33X5")</f>
        <v>91110108MA01BE33X5</v>
      </c>
    </row>
    <row r="1291" ht="18.75" customHeight="1" spans="1:3">
      <c r="A1291" s="3">
        <v>1290</v>
      </c>
      <c r="B1291" s="3" t="s">
        <v>2178</v>
      </c>
      <c r="C1291" s="3" t="s">
        <v>2179</v>
      </c>
    </row>
    <row r="1292" ht="18.75" customHeight="1" spans="1:3">
      <c r="A1292" s="3">
        <v>1291</v>
      </c>
      <c r="B1292" s="3" t="s">
        <v>2180</v>
      </c>
      <c r="C1292" s="3" t="s">
        <v>2181</v>
      </c>
    </row>
    <row r="1293" ht="18.75" customHeight="1" spans="1:3">
      <c r="A1293" s="3">
        <v>1292</v>
      </c>
      <c r="B1293" s="3" t="s">
        <v>2182</v>
      </c>
      <c r="C1293" s="3" t="s">
        <v>2183</v>
      </c>
    </row>
    <row r="1294" ht="18.75" customHeight="1" spans="1:3">
      <c r="A1294" s="3">
        <v>1293</v>
      </c>
      <c r="B1294" s="3" t="s">
        <v>2184</v>
      </c>
      <c r="C1294" s="3" t="str">
        <f>_xlfn.CONCAT("911103020854920827")</f>
        <v>911103020854920827</v>
      </c>
    </row>
    <row r="1295" ht="18.75" customHeight="1" spans="1:3">
      <c r="A1295" s="3">
        <v>1294</v>
      </c>
      <c r="B1295" s="3" t="s">
        <v>2185</v>
      </c>
      <c r="C1295" s="3" t="s">
        <v>2186</v>
      </c>
    </row>
    <row r="1296" ht="18.75" customHeight="1" spans="1:3">
      <c r="A1296" s="3">
        <v>1295</v>
      </c>
      <c r="B1296" s="3" t="s">
        <v>2187</v>
      </c>
      <c r="C1296" s="3" t="s">
        <v>2188</v>
      </c>
    </row>
    <row r="1297" ht="18.75" customHeight="1" spans="1:3">
      <c r="A1297" s="3">
        <v>1296</v>
      </c>
      <c r="B1297" s="3" t="s">
        <v>2189</v>
      </c>
      <c r="C1297" s="3" t="str">
        <f>_xlfn.CONCAT("91110108MA01NW9M83")</f>
        <v>91110108MA01NW9M83</v>
      </c>
    </row>
    <row r="1298" ht="18.75" customHeight="1" spans="1:3">
      <c r="A1298" s="3">
        <v>1297</v>
      </c>
      <c r="B1298" s="3" t="s">
        <v>2190</v>
      </c>
      <c r="C1298" s="3" t="s">
        <v>2191</v>
      </c>
    </row>
    <row r="1299" ht="18.75" customHeight="1" spans="1:3">
      <c r="A1299" s="3">
        <v>1298</v>
      </c>
      <c r="B1299" s="3" t="s">
        <v>2192</v>
      </c>
      <c r="C1299" s="3" t="s">
        <v>2193</v>
      </c>
    </row>
    <row r="1300" ht="18.75" customHeight="1" spans="1:3">
      <c r="A1300" s="3">
        <v>1299</v>
      </c>
      <c r="B1300" s="3" t="s">
        <v>2194</v>
      </c>
      <c r="C1300" s="3" t="s">
        <v>2195</v>
      </c>
    </row>
    <row r="1301" ht="18.75" customHeight="1" spans="1:3">
      <c r="A1301" s="3">
        <v>1300</v>
      </c>
      <c r="B1301" s="3" t="s">
        <v>2196</v>
      </c>
      <c r="C1301" s="3" t="s">
        <v>2197</v>
      </c>
    </row>
    <row r="1302" ht="18.75" customHeight="1" spans="1:3">
      <c r="A1302" s="3">
        <v>1301</v>
      </c>
      <c r="B1302" s="3" t="s">
        <v>2198</v>
      </c>
      <c r="C1302" s="3" t="s">
        <v>2199</v>
      </c>
    </row>
    <row r="1303" ht="18.75" customHeight="1" spans="1:3">
      <c r="A1303" s="3">
        <v>1302</v>
      </c>
      <c r="B1303" s="3" t="s">
        <v>2200</v>
      </c>
      <c r="C1303" s="3" t="str">
        <f>_xlfn.CONCAT("911101093063565609")</f>
        <v>911101093063565609</v>
      </c>
    </row>
    <row r="1304" ht="18.75" customHeight="1" spans="1:3">
      <c r="A1304" s="3">
        <v>1303</v>
      </c>
      <c r="B1304" s="3" t="s">
        <v>2201</v>
      </c>
      <c r="C1304" s="3" t="str">
        <f>_xlfn.CONCAT("911103026750693212")</f>
        <v>911103026750693212</v>
      </c>
    </row>
    <row r="1305" ht="18.75" customHeight="1" spans="1:3">
      <c r="A1305" s="3">
        <v>1304</v>
      </c>
      <c r="B1305" s="3" t="s">
        <v>2202</v>
      </c>
      <c r="C1305" s="3" t="str">
        <f>_xlfn.CONCAT("91110116MA01FYX7X2")</f>
        <v>91110116MA01FYX7X2</v>
      </c>
    </row>
    <row r="1306" ht="18.75" customHeight="1" spans="1:3">
      <c r="A1306" s="3">
        <v>1305</v>
      </c>
      <c r="B1306" s="3" t="s">
        <v>2203</v>
      </c>
      <c r="C1306" s="3" t="str">
        <f>_xlfn.CONCAT("91110108MA020FPE36")</f>
        <v>91110108MA020FPE36</v>
      </c>
    </row>
    <row r="1307" ht="18.75" customHeight="1" spans="1:3">
      <c r="A1307" s="3">
        <v>1306</v>
      </c>
      <c r="B1307" s="3" t="s">
        <v>2204</v>
      </c>
      <c r="C1307" s="3" t="s">
        <v>2205</v>
      </c>
    </row>
    <row r="1308" ht="18.75" customHeight="1" spans="1:3">
      <c r="A1308" s="3">
        <v>1307</v>
      </c>
      <c r="B1308" s="3" t="s">
        <v>2206</v>
      </c>
      <c r="C1308" s="3" t="s">
        <v>2207</v>
      </c>
    </row>
    <row r="1309" ht="18.75" customHeight="1" spans="1:3">
      <c r="A1309" s="3">
        <v>1308</v>
      </c>
      <c r="B1309" s="3" t="s">
        <v>2208</v>
      </c>
      <c r="C1309" s="3" t="s">
        <v>2209</v>
      </c>
    </row>
    <row r="1310" ht="18.75" customHeight="1" spans="1:3">
      <c r="A1310" s="3">
        <v>1309</v>
      </c>
      <c r="B1310" s="3" t="s">
        <v>2210</v>
      </c>
      <c r="C1310" s="3" t="str">
        <f>_xlfn.CONCAT("911101057832052392")</f>
        <v>911101057832052392</v>
      </c>
    </row>
    <row r="1311" ht="18.75" customHeight="1" spans="1:3">
      <c r="A1311" s="3">
        <v>1310</v>
      </c>
      <c r="B1311" s="3" t="s">
        <v>2211</v>
      </c>
      <c r="C1311" s="3" t="s">
        <v>2212</v>
      </c>
    </row>
    <row r="1312" ht="18.75" customHeight="1" spans="1:3">
      <c r="A1312" s="3">
        <v>1311</v>
      </c>
      <c r="B1312" s="3" t="s">
        <v>2213</v>
      </c>
      <c r="C1312" s="3" t="str">
        <f>_xlfn.CONCAT("91110114MABPL5YJX5")</f>
        <v>91110114MABPL5YJX5</v>
      </c>
    </row>
    <row r="1313" ht="18.75" customHeight="1" spans="1:3">
      <c r="A1313" s="3">
        <v>1312</v>
      </c>
      <c r="B1313" s="3" t="s">
        <v>2214</v>
      </c>
      <c r="C1313" s="3" t="str">
        <f>_xlfn.CONCAT("911101086857731957")</f>
        <v>911101086857731957</v>
      </c>
    </row>
    <row r="1314" ht="18.75" customHeight="1" spans="1:3">
      <c r="A1314" s="3">
        <v>1313</v>
      </c>
      <c r="B1314" s="3" t="s">
        <v>2215</v>
      </c>
      <c r="C1314" s="3" t="str">
        <f>_xlfn.CONCAT("911101125585308799")</f>
        <v>911101125585308799</v>
      </c>
    </row>
    <row r="1315" ht="18.75" customHeight="1" spans="1:3">
      <c r="A1315" s="3">
        <v>1314</v>
      </c>
      <c r="B1315" s="3" t="s">
        <v>2216</v>
      </c>
      <c r="C1315" s="3" t="s">
        <v>2217</v>
      </c>
    </row>
    <row r="1316" ht="18.75" customHeight="1" spans="1:3">
      <c r="A1316" s="3">
        <v>1315</v>
      </c>
      <c r="B1316" s="3" t="s">
        <v>2218</v>
      </c>
      <c r="C1316" s="3" t="s">
        <v>2219</v>
      </c>
    </row>
    <row r="1317" ht="18.75" customHeight="1" spans="1:3">
      <c r="A1317" s="3">
        <v>1316</v>
      </c>
      <c r="B1317" s="3" t="s">
        <v>2220</v>
      </c>
      <c r="C1317" s="3" t="s">
        <v>2221</v>
      </c>
    </row>
    <row r="1318" ht="18.75" customHeight="1" spans="1:3">
      <c r="A1318" s="3">
        <v>1317</v>
      </c>
      <c r="B1318" s="3" t="s">
        <v>2222</v>
      </c>
      <c r="C1318" s="3" t="str">
        <f>_xlfn.CONCAT("91120222MA05RWCC05")</f>
        <v>91120222MA05RWCC05</v>
      </c>
    </row>
    <row r="1319" ht="18.75" customHeight="1" spans="1:3">
      <c r="A1319" s="3">
        <v>1318</v>
      </c>
      <c r="B1319" s="3" t="s">
        <v>2223</v>
      </c>
      <c r="C1319" s="3" t="s">
        <v>2224</v>
      </c>
    </row>
    <row r="1320" ht="18.75" customHeight="1" spans="1:3">
      <c r="A1320" s="3">
        <v>1319</v>
      </c>
      <c r="B1320" s="3" t="s">
        <v>2225</v>
      </c>
      <c r="C1320" s="3" t="s">
        <v>2226</v>
      </c>
    </row>
    <row r="1321" ht="18.75" customHeight="1" spans="1:3">
      <c r="A1321" s="3">
        <v>1320</v>
      </c>
      <c r="B1321" s="3" t="s">
        <v>2227</v>
      </c>
      <c r="C1321" s="3" t="str">
        <f>_xlfn.CONCAT("91110105MA04H9WP67")</f>
        <v>91110105MA04H9WP67</v>
      </c>
    </row>
    <row r="1322" ht="18.75" customHeight="1" spans="1:3">
      <c r="A1322" s="3">
        <v>1321</v>
      </c>
      <c r="B1322" s="3" t="s">
        <v>2228</v>
      </c>
      <c r="C1322" s="3" t="s">
        <v>2229</v>
      </c>
    </row>
    <row r="1323" ht="18.75" customHeight="1" spans="1:3">
      <c r="A1323" s="3">
        <v>1322</v>
      </c>
      <c r="B1323" s="3" t="s">
        <v>2230</v>
      </c>
      <c r="C1323" s="3" t="str">
        <f>_xlfn.CONCAT("911101067667860359")</f>
        <v>911101067667860359</v>
      </c>
    </row>
    <row r="1324" ht="18.75" customHeight="1" spans="1:3">
      <c r="A1324" s="3">
        <v>1323</v>
      </c>
      <c r="B1324" s="3" t="s">
        <v>2231</v>
      </c>
      <c r="C1324" s="3" t="str">
        <f>_xlfn.CONCAT("91110400MA7LFJ1J40")</f>
        <v>91110400MA7LFJ1J40</v>
      </c>
    </row>
    <row r="1325" ht="18.75" customHeight="1" spans="1:3">
      <c r="A1325" s="3">
        <v>1324</v>
      </c>
      <c r="B1325" s="3" t="s">
        <v>2232</v>
      </c>
      <c r="C1325" s="3" t="s">
        <v>2233</v>
      </c>
    </row>
    <row r="1326" ht="18.75" customHeight="1" spans="1:3">
      <c r="A1326" s="3">
        <v>1325</v>
      </c>
      <c r="B1326" s="3" t="s">
        <v>2234</v>
      </c>
      <c r="C1326" s="3" t="str">
        <f>_xlfn.CONCAT("911101065751627132")</f>
        <v>911101065751627132</v>
      </c>
    </row>
    <row r="1327" ht="18.75" customHeight="1" spans="1:3">
      <c r="A1327" s="3">
        <v>1326</v>
      </c>
      <c r="B1327" s="3" t="s">
        <v>2235</v>
      </c>
      <c r="C1327" s="3" t="s">
        <v>2236</v>
      </c>
    </row>
    <row r="1328" ht="18.75" customHeight="1" spans="1:3">
      <c r="A1328" s="3">
        <v>1327</v>
      </c>
      <c r="B1328" s="3" t="s">
        <v>2237</v>
      </c>
      <c r="C1328" s="3" t="s">
        <v>2238</v>
      </c>
    </row>
    <row r="1329" ht="18.75" customHeight="1" spans="1:3">
      <c r="A1329" s="3">
        <v>1328</v>
      </c>
      <c r="B1329" s="3" t="s">
        <v>2239</v>
      </c>
      <c r="C1329" s="3" t="s">
        <v>2240</v>
      </c>
    </row>
    <row r="1330" ht="18.75" customHeight="1" spans="1:3">
      <c r="A1330" s="3">
        <v>1329</v>
      </c>
      <c r="B1330" s="3" t="s">
        <v>2241</v>
      </c>
      <c r="C1330" s="3" t="s">
        <v>2242</v>
      </c>
    </row>
    <row r="1331" ht="18.75" customHeight="1" spans="1:3">
      <c r="A1331" s="3">
        <v>1330</v>
      </c>
      <c r="B1331" s="3" t="s">
        <v>2243</v>
      </c>
      <c r="C1331" s="3" t="str">
        <f>_xlfn.CONCAT("911101066699260836")</f>
        <v>911101066699260836</v>
      </c>
    </row>
    <row r="1332" ht="18.75" customHeight="1" spans="1:3">
      <c r="A1332" s="3">
        <v>1331</v>
      </c>
      <c r="B1332" s="3" t="s">
        <v>2244</v>
      </c>
      <c r="C1332" s="3" t="s">
        <v>2245</v>
      </c>
    </row>
    <row r="1333" ht="18.75" customHeight="1" spans="1:3">
      <c r="A1333" s="3">
        <v>1332</v>
      </c>
      <c r="B1333" s="3" t="s">
        <v>2246</v>
      </c>
      <c r="C1333" s="3" t="s">
        <v>2247</v>
      </c>
    </row>
    <row r="1334" ht="18.75" customHeight="1" spans="1:3">
      <c r="A1334" s="3">
        <v>1333</v>
      </c>
      <c r="B1334" s="3" t="s">
        <v>2248</v>
      </c>
      <c r="C1334" s="3" t="s">
        <v>2249</v>
      </c>
    </row>
    <row r="1335" ht="18.75" customHeight="1" spans="1:3">
      <c r="A1335" s="3">
        <v>1334</v>
      </c>
      <c r="B1335" s="3" t="s">
        <v>2250</v>
      </c>
      <c r="C1335" s="3" t="s">
        <v>2251</v>
      </c>
    </row>
    <row r="1336" ht="18.75" customHeight="1" spans="1:3">
      <c r="A1336" s="3">
        <v>1335</v>
      </c>
      <c r="B1336" s="3" t="s">
        <v>2252</v>
      </c>
      <c r="C1336" s="3" t="str">
        <f>_xlfn.CONCAT("91110112MA017B2GX1")</f>
        <v>91110112MA017B2GX1</v>
      </c>
    </row>
    <row r="1337" ht="18.75" customHeight="1" spans="1:3">
      <c r="A1337" s="3">
        <v>1336</v>
      </c>
      <c r="B1337" s="3" t="s">
        <v>2253</v>
      </c>
      <c r="C1337" s="3" t="s">
        <v>2254</v>
      </c>
    </row>
    <row r="1338" ht="18.75" customHeight="1" spans="1:3">
      <c r="A1338" s="3">
        <v>1337</v>
      </c>
      <c r="B1338" s="3" t="s">
        <v>2255</v>
      </c>
      <c r="C1338" s="3" t="s">
        <v>2256</v>
      </c>
    </row>
    <row r="1339" ht="18.75" customHeight="1" spans="1:3">
      <c r="A1339" s="3">
        <v>1338</v>
      </c>
      <c r="B1339" s="3" t="s">
        <v>2257</v>
      </c>
      <c r="C1339" s="3" t="s">
        <v>2258</v>
      </c>
    </row>
    <row r="1340" ht="18.75" customHeight="1" spans="1:3">
      <c r="A1340" s="3">
        <v>1339</v>
      </c>
      <c r="B1340" s="3" t="s">
        <v>2259</v>
      </c>
      <c r="C1340" s="3" t="str">
        <f>_xlfn.CONCAT("911101140514462565")</f>
        <v>911101140514462565</v>
      </c>
    </row>
    <row r="1341" ht="18.75" customHeight="1" spans="1:3">
      <c r="A1341" s="3">
        <v>1340</v>
      </c>
      <c r="B1341" s="3" t="s">
        <v>2260</v>
      </c>
      <c r="C1341" s="3" t="str">
        <f>_xlfn.CONCAT("911103025825788803")</f>
        <v>911103025825788803</v>
      </c>
    </row>
    <row r="1342" ht="18.75" customHeight="1" spans="1:3">
      <c r="A1342" s="3">
        <v>1341</v>
      </c>
      <c r="B1342" s="3" t="s">
        <v>2261</v>
      </c>
      <c r="C1342" s="3" t="s">
        <v>2262</v>
      </c>
    </row>
    <row r="1343" ht="18.75" customHeight="1" spans="1:3">
      <c r="A1343" s="3">
        <v>1342</v>
      </c>
      <c r="B1343" s="3" t="s">
        <v>2263</v>
      </c>
      <c r="C1343" s="3" t="s">
        <v>2264</v>
      </c>
    </row>
    <row r="1344" ht="18.75" customHeight="1" spans="1:3">
      <c r="A1344" s="3">
        <v>1343</v>
      </c>
      <c r="B1344" s="3" t="s">
        <v>2265</v>
      </c>
      <c r="C1344" s="3" t="s">
        <v>2266</v>
      </c>
    </row>
    <row r="1345" ht="18.75" customHeight="1" spans="1:3">
      <c r="A1345" s="3">
        <v>1344</v>
      </c>
      <c r="B1345" s="3" t="s">
        <v>2267</v>
      </c>
      <c r="C1345" s="3" t="s">
        <v>2268</v>
      </c>
    </row>
    <row r="1346" ht="18.75" customHeight="1" spans="1:3">
      <c r="A1346" s="3">
        <v>1345</v>
      </c>
      <c r="B1346" s="3" t="s">
        <v>2269</v>
      </c>
      <c r="C1346" s="3" t="s">
        <v>2270</v>
      </c>
    </row>
    <row r="1347" ht="18.75" customHeight="1" spans="1:3">
      <c r="A1347" s="3">
        <v>1346</v>
      </c>
      <c r="B1347" s="3" t="s">
        <v>2271</v>
      </c>
      <c r="C1347" s="3" t="s">
        <v>2272</v>
      </c>
    </row>
    <row r="1348" ht="18.75" customHeight="1" spans="1:3">
      <c r="A1348" s="3">
        <v>1347</v>
      </c>
      <c r="B1348" s="3" t="s">
        <v>2273</v>
      </c>
      <c r="C1348" s="3" t="s">
        <v>2274</v>
      </c>
    </row>
    <row r="1349" ht="18.75" customHeight="1" spans="1:3">
      <c r="A1349" s="3">
        <v>1348</v>
      </c>
      <c r="B1349" s="3" t="s">
        <v>2275</v>
      </c>
      <c r="C1349" s="3" t="str">
        <f>_xlfn.CONCAT("911101156646483529")</f>
        <v>911101156646483529</v>
      </c>
    </row>
    <row r="1350" ht="18.75" customHeight="1" spans="1:3">
      <c r="A1350" s="3">
        <v>1349</v>
      </c>
      <c r="B1350" s="3" t="s">
        <v>2276</v>
      </c>
      <c r="C1350" s="3" t="str">
        <f>_xlfn.CONCAT("911101085585076956")</f>
        <v>911101085585076956</v>
      </c>
    </row>
    <row r="1351" ht="18.75" customHeight="1" spans="1:3">
      <c r="A1351" s="3">
        <v>1350</v>
      </c>
      <c r="B1351" s="3" t="s">
        <v>2277</v>
      </c>
      <c r="C1351" s="3" t="str">
        <f>_xlfn.CONCAT("91110302MA008AWD89")</f>
        <v>91110302MA008AWD89</v>
      </c>
    </row>
    <row r="1352" ht="18.75" customHeight="1" spans="1:3">
      <c r="A1352" s="3">
        <v>1351</v>
      </c>
      <c r="B1352" s="3" t="s">
        <v>2278</v>
      </c>
      <c r="C1352" s="3" t="s">
        <v>2279</v>
      </c>
    </row>
    <row r="1353" ht="18.75" customHeight="1" spans="1:3">
      <c r="A1353" s="3">
        <v>1352</v>
      </c>
      <c r="B1353" s="3" t="s">
        <v>2280</v>
      </c>
      <c r="C1353" s="3" t="s">
        <v>2281</v>
      </c>
    </row>
    <row r="1354" ht="18.75" customHeight="1" spans="1:3">
      <c r="A1354" s="3">
        <v>1353</v>
      </c>
      <c r="B1354" s="3" t="s">
        <v>2282</v>
      </c>
      <c r="C1354" s="3" t="s">
        <v>2283</v>
      </c>
    </row>
    <row r="1355" ht="18.75" customHeight="1" spans="1:3">
      <c r="A1355" s="3">
        <v>1354</v>
      </c>
      <c r="B1355" s="3" t="s">
        <v>2284</v>
      </c>
      <c r="C1355" s="3" t="s">
        <v>2285</v>
      </c>
    </row>
    <row r="1356" ht="18.75" customHeight="1" spans="1:3">
      <c r="A1356" s="3">
        <v>1355</v>
      </c>
      <c r="B1356" s="3" t="s">
        <v>2286</v>
      </c>
      <c r="C1356" s="3" t="s">
        <v>2287</v>
      </c>
    </row>
    <row r="1357" ht="18.75" customHeight="1" spans="1:3">
      <c r="A1357" s="3">
        <v>1356</v>
      </c>
      <c r="B1357" s="3" t="s">
        <v>2288</v>
      </c>
      <c r="C1357" s="3" t="s">
        <v>2289</v>
      </c>
    </row>
    <row r="1358" ht="18.75" customHeight="1" spans="1:3">
      <c r="A1358" s="3">
        <v>1357</v>
      </c>
      <c r="B1358" s="3" t="s">
        <v>2290</v>
      </c>
      <c r="C1358" s="3" t="s">
        <v>2291</v>
      </c>
    </row>
    <row r="1359" ht="18.75" customHeight="1" spans="1:3">
      <c r="A1359" s="3">
        <v>1358</v>
      </c>
      <c r="B1359" s="3" t="s">
        <v>2292</v>
      </c>
      <c r="C1359" s="3" t="str">
        <f>_xlfn.CONCAT("911103026804509444")</f>
        <v>911103026804509444</v>
      </c>
    </row>
    <row r="1360" ht="18.75" customHeight="1" spans="1:3">
      <c r="A1360" s="3">
        <v>1359</v>
      </c>
      <c r="B1360" s="3" t="s">
        <v>2293</v>
      </c>
      <c r="C1360" s="3" t="str">
        <f>_xlfn.CONCAT("911101121024600832")</f>
        <v>911101121024600832</v>
      </c>
    </row>
    <row r="1361" ht="18.75" customHeight="1" spans="1:3">
      <c r="A1361" s="3">
        <v>1360</v>
      </c>
      <c r="B1361" s="3" t="s">
        <v>2294</v>
      </c>
      <c r="C1361" s="3" t="s">
        <v>2295</v>
      </c>
    </row>
    <row r="1362" ht="18.75" customHeight="1" spans="1:3">
      <c r="A1362" s="3">
        <v>1361</v>
      </c>
      <c r="B1362" s="3" t="s">
        <v>2296</v>
      </c>
      <c r="C1362" s="3" t="s">
        <v>2297</v>
      </c>
    </row>
    <row r="1363" ht="18.75" customHeight="1" spans="1:3">
      <c r="A1363" s="3">
        <v>1362</v>
      </c>
      <c r="B1363" s="3" t="s">
        <v>2298</v>
      </c>
      <c r="C1363" s="3" t="s">
        <v>2299</v>
      </c>
    </row>
    <row r="1364" ht="18.75" customHeight="1" spans="1:3">
      <c r="A1364" s="3">
        <v>1363</v>
      </c>
      <c r="B1364" s="3" t="s">
        <v>2300</v>
      </c>
      <c r="C1364" s="3" t="s">
        <v>2301</v>
      </c>
    </row>
    <row r="1365" ht="18.75" customHeight="1" spans="1:3">
      <c r="A1365" s="3">
        <v>1364</v>
      </c>
      <c r="B1365" s="3" t="s">
        <v>2302</v>
      </c>
      <c r="C1365" s="3" t="str">
        <f>_xlfn.CONCAT("91110115MA01NEE000")</f>
        <v>91110115MA01NEE000</v>
      </c>
    </row>
    <row r="1366" ht="18.75" customHeight="1" spans="1:3">
      <c r="A1366" s="3">
        <v>1365</v>
      </c>
      <c r="B1366" s="3" t="s">
        <v>2303</v>
      </c>
      <c r="C1366" s="3" t="s">
        <v>2304</v>
      </c>
    </row>
    <row r="1367" ht="18.75" customHeight="1" spans="1:3">
      <c r="A1367" s="3">
        <v>1366</v>
      </c>
      <c r="B1367" s="3" t="s">
        <v>2305</v>
      </c>
      <c r="C1367" s="3" t="s">
        <v>2306</v>
      </c>
    </row>
    <row r="1368" ht="18.75" customHeight="1" spans="1:3">
      <c r="A1368" s="3">
        <v>1367</v>
      </c>
      <c r="B1368" s="3" t="s">
        <v>2307</v>
      </c>
      <c r="C1368" s="3" t="s">
        <v>2308</v>
      </c>
    </row>
    <row r="1369" ht="18.75" customHeight="1" spans="1:3">
      <c r="A1369" s="3">
        <v>1368</v>
      </c>
      <c r="B1369" s="3" t="s">
        <v>2309</v>
      </c>
      <c r="C1369" s="3" t="s">
        <v>2310</v>
      </c>
    </row>
    <row r="1370" ht="18.75" customHeight="1" spans="1:3">
      <c r="A1370" s="3">
        <v>1369</v>
      </c>
      <c r="B1370" s="3" t="s">
        <v>2311</v>
      </c>
      <c r="C1370" s="3" t="s">
        <v>2312</v>
      </c>
    </row>
    <row r="1371" ht="18.75" customHeight="1" spans="1:3">
      <c r="A1371" s="3">
        <v>1370</v>
      </c>
      <c r="B1371" s="3" t="s">
        <v>2313</v>
      </c>
      <c r="C1371" s="3" t="s">
        <v>2314</v>
      </c>
    </row>
    <row r="1372" ht="18.75" customHeight="1" spans="1:3">
      <c r="A1372" s="3">
        <v>1371</v>
      </c>
      <c r="B1372" s="3" t="s">
        <v>2315</v>
      </c>
      <c r="C1372" s="3" t="s">
        <v>2316</v>
      </c>
    </row>
    <row r="1373" ht="18.75" customHeight="1" spans="1:3">
      <c r="A1373" s="3">
        <v>1372</v>
      </c>
      <c r="B1373" s="3" t="s">
        <v>2317</v>
      </c>
      <c r="C1373" s="3" t="s">
        <v>2318</v>
      </c>
    </row>
    <row r="1374" ht="18.75" customHeight="1" spans="1:3">
      <c r="A1374" s="3">
        <v>1373</v>
      </c>
      <c r="B1374" s="3" t="s">
        <v>2319</v>
      </c>
      <c r="C1374" s="3" t="s">
        <v>2320</v>
      </c>
    </row>
    <row r="1375" ht="18.75" customHeight="1" spans="1:3">
      <c r="A1375" s="3">
        <v>1374</v>
      </c>
      <c r="B1375" s="3" t="s">
        <v>2321</v>
      </c>
      <c r="C1375" s="3" t="s">
        <v>2322</v>
      </c>
    </row>
    <row r="1376" ht="18.75" customHeight="1" spans="1:3">
      <c r="A1376" s="3">
        <v>1375</v>
      </c>
      <c r="B1376" s="3" t="s">
        <v>2323</v>
      </c>
      <c r="C1376" s="3" t="s">
        <v>2324</v>
      </c>
    </row>
    <row r="1377" ht="18.75" customHeight="1" spans="1:3">
      <c r="A1377" s="3">
        <v>1376</v>
      </c>
      <c r="B1377" s="3" t="s">
        <v>2325</v>
      </c>
      <c r="C1377" s="3" t="s">
        <v>2326</v>
      </c>
    </row>
    <row r="1378" ht="18.75" customHeight="1" spans="1:3">
      <c r="A1378" s="3">
        <v>1377</v>
      </c>
      <c r="B1378" s="3" t="s">
        <v>2327</v>
      </c>
      <c r="C1378" s="3" t="s">
        <v>2328</v>
      </c>
    </row>
    <row r="1379" ht="18.75" customHeight="1" spans="1:3">
      <c r="A1379" s="3">
        <v>1378</v>
      </c>
      <c r="B1379" s="3" t="s">
        <v>2329</v>
      </c>
      <c r="C1379" s="3" t="s">
        <v>2330</v>
      </c>
    </row>
    <row r="1380" ht="18.75" customHeight="1" spans="1:3">
      <c r="A1380" s="3">
        <v>1379</v>
      </c>
      <c r="B1380" s="3" t="s">
        <v>2331</v>
      </c>
      <c r="C1380" s="3" t="s">
        <v>2332</v>
      </c>
    </row>
    <row r="1381" ht="18.75" customHeight="1" spans="1:3">
      <c r="A1381" s="3">
        <v>1380</v>
      </c>
      <c r="B1381" s="3" t="s">
        <v>2333</v>
      </c>
      <c r="C1381" s="3" t="s">
        <v>2334</v>
      </c>
    </row>
    <row r="1382" ht="18.75" customHeight="1" spans="1:3">
      <c r="A1382" s="3">
        <v>1381</v>
      </c>
      <c r="B1382" s="3" t="s">
        <v>2335</v>
      </c>
      <c r="C1382" s="3" t="s">
        <v>2336</v>
      </c>
    </row>
    <row r="1383" ht="18.75" customHeight="1" spans="1:3">
      <c r="A1383" s="3">
        <v>1382</v>
      </c>
      <c r="B1383" s="3" t="s">
        <v>2337</v>
      </c>
      <c r="C1383" s="3" t="s">
        <v>2338</v>
      </c>
    </row>
    <row r="1384" ht="18.75" customHeight="1" spans="1:3">
      <c r="A1384" s="3">
        <v>1383</v>
      </c>
      <c r="B1384" s="3" t="s">
        <v>2339</v>
      </c>
      <c r="C1384" s="3" t="str">
        <f>_xlfn.CONCAT("911101087725732042")</f>
        <v>911101087725732042</v>
      </c>
    </row>
    <row r="1385" ht="18.75" customHeight="1" spans="1:3">
      <c r="A1385" s="3">
        <v>1384</v>
      </c>
      <c r="B1385" s="3" t="s">
        <v>2340</v>
      </c>
      <c r="C1385" s="3" t="s">
        <v>2341</v>
      </c>
    </row>
    <row r="1386" ht="18.75" customHeight="1" spans="1:3">
      <c r="A1386" s="3">
        <v>1385</v>
      </c>
      <c r="B1386" s="3" t="s">
        <v>2342</v>
      </c>
      <c r="C1386" s="3" t="s">
        <v>2343</v>
      </c>
    </row>
    <row r="1387" ht="18.75" customHeight="1" spans="1:3">
      <c r="A1387" s="3">
        <v>1386</v>
      </c>
      <c r="B1387" s="3" t="s">
        <v>2344</v>
      </c>
      <c r="C1387" s="3" t="str">
        <f>_xlfn.CONCAT("91110112MA01CF9795")</f>
        <v>91110112MA01CF9795</v>
      </c>
    </row>
    <row r="1388" ht="18.75" customHeight="1" spans="1:3">
      <c r="A1388" s="3">
        <v>1387</v>
      </c>
      <c r="B1388" s="3" t="s">
        <v>2345</v>
      </c>
      <c r="C1388" s="3" t="s">
        <v>2346</v>
      </c>
    </row>
    <row r="1389" ht="18.75" customHeight="1" spans="1:3">
      <c r="A1389" s="3">
        <v>1388</v>
      </c>
      <c r="B1389" s="3" t="s">
        <v>2347</v>
      </c>
      <c r="C1389" s="3" t="s">
        <v>2348</v>
      </c>
    </row>
    <row r="1390" ht="18.75" customHeight="1" spans="1:3">
      <c r="A1390" s="3">
        <v>1389</v>
      </c>
      <c r="B1390" s="3" t="s">
        <v>2349</v>
      </c>
      <c r="C1390" s="3" t="str">
        <f>_xlfn.CONCAT("91110302MA01NKH142")</f>
        <v>91110302MA01NKH142</v>
      </c>
    </row>
    <row r="1391" ht="18.75" customHeight="1" spans="1:3">
      <c r="A1391" s="3">
        <v>1390</v>
      </c>
      <c r="B1391" s="3" t="s">
        <v>2350</v>
      </c>
      <c r="C1391" s="3" t="str">
        <f>_xlfn.CONCAT("91110400MA04EXGQ15")</f>
        <v>91110400MA04EXGQ15</v>
      </c>
    </row>
    <row r="1392" ht="18.75" customHeight="1" spans="1:3">
      <c r="A1392" s="3">
        <v>1391</v>
      </c>
      <c r="B1392" s="3" t="s">
        <v>2351</v>
      </c>
      <c r="C1392" s="3" t="s">
        <v>2352</v>
      </c>
    </row>
    <row r="1393" ht="18.75" customHeight="1" spans="1:3">
      <c r="A1393" s="3">
        <v>1392</v>
      </c>
      <c r="B1393" s="3" t="s">
        <v>2353</v>
      </c>
      <c r="C1393" s="3" t="s">
        <v>2354</v>
      </c>
    </row>
    <row r="1394" ht="18.75" customHeight="1" spans="1:3">
      <c r="A1394" s="3">
        <v>1393</v>
      </c>
      <c r="B1394" s="3" t="s">
        <v>2355</v>
      </c>
      <c r="C1394" s="3" t="str">
        <f>_xlfn.CONCAT("911101056869329446")</f>
        <v>911101056869329446</v>
      </c>
    </row>
    <row r="1395" ht="18.75" customHeight="1" spans="1:3">
      <c r="A1395" s="3">
        <v>1394</v>
      </c>
      <c r="B1395" s="3" t="s">
        <v>2356</v>
      </c>
      <c r="C1395" s="3" t="s">
        <v>2357</v>
      </c>
    </row>
    <row r="1396" ht="18.75" customHeight="1" spans="1:3">
      <c r="A1396" s="3">
        <v>1395</v>
      </c>
      <c r="B1396" s="3" t="s">
        <v>2358</v>
      </c>
      <c r="C1396" s="3" t="s">
        <v>2359</v>
      </c>
    </row>
    <row r="1397" ht="18.75" customHeight="1" spans="1:3">
      <c r="A1397" s="3">
        <v>1396</v>
      </c>
      <c r="B1397" s="3" t="s">
        <v>2360</v>
      </c>
      <c r="C1397" s="3" t="s">
        <v>2361</v>
      </c>
    </row>
    <row r="1398" ht="18.75" customHeight="1" spans="1:3">
      <c r="A1398" s="3">
        <v>1397</v>
      </c>
      <c r="B1398" s="3" t="s">
        <v>2362</v>
      </c>
      <c r="C1398" s="3" t="s">
        <v>2363</v>
      </c>
    </row>
    <row r="1399" ht="18.75" customHeight="1" spans="1:3">
      <c r="A1399" s="3">
        <v>1398</v>
      </c>
      <c r="B1399" s="3" t="s">
        <v>2364</v>
      </c>
      <c r="C1399" s="3" t="str">
        <f>_xlfn.CONCAT("91110105MA01Q47T21")</f>
        <v>91110105MA01Q47T21</v>
      </c>
    </row>
    <row r="1400" ht="18.75" customHeight="1" spans="1:3">
      <c r="A1400" s="3">
        <v>1399</v>
      </c>
      <c r="B1400" s="3" t="s">
        <v>2365</v>
      </c>
      <c r="C1400" s="3" t="s">
        <v>2366</v>
      </c>
    </row>
    <row r="1401" ht="18.75" customHeight="1" spans="1:3">
      <c r="A1401" s="3">
        <v>1400</v>
      </c>
      <c r="B1401" s="3" t="s">
        <v>2367</v>
      </c>
      <c r="C1401" s="3" t="s">
        <v>2368</v>
      </c>
    </row>
    <row r="1402" ht="18.75" customHeight="1" spans="1:3">
      <c r="A1402" s="3">
        <v>1401</v>
      </c>
      <c r="B1402" s="3" t="s">
        <v>2369</v>
      </c>
      <c r="C1402" s="3" t="str">
        <f>_xlfn.CONCAT("91110400MACBT92P96")</f>
        <v>91110400MACBT92P96</v>
      </c>
    </row>
    <row r="1403" ht="18.75" customHeight="1" spans="1:3">
      <c r="A1403" s="3">
        <v>1402</v>
      </c>
      <c r="B1403" s="3" t="s">
        <v>2370</v>
      </c>
      <c r="C1403" s="3" t="s">
        <v>2371</v>
      </c>
    </row>
    <row r="1404" ht="18.75" customHeight="1" spans="1:3">
      <c r="A1404" s="3">
        <v>1403</v>
      </c>
      <c r="B1404" s="3" t="s">
        <v>2372</v>
      </c>
      <c r="C1404" s="3" t="s">
        <v>2373</v>
      </c>
    </row>
    <row r="1405" ht="18.75" customHeight="1" spans="1:3">
      <c r="A1405" s="3">
        <v>1404</v>
      </c>
      <c r="B1405" s="3" t="s">
        <v>2374</v>
      </c>
      <c r="C1405" s="3" t="s">
        <v>2375</v>
      </c>
    </row>
    <row r="1406" ht="18.75" customHeight="1" spans="1:3">
      <c r="A1406" s="3">
        <v>1405</v>
      </c>
      <c r="B1406" s="3" t="s">
        <v>2376</v>
      </c>
      <c r="C1406" s="3" t="s">
        <v>2377</v>
      </c>
    </row>
    <row r="1407" ht="18.75" customHeight="1" spans="1:3">
      <c r="A1407" s="3">
        <v>1406</v>
      </c>
      <c r="B1407" s="3" t="s">
        <v>2378</v>
      </c>
      <c r="C1407" s="3" t="str">
        <f>_xlfn.CONCAT("91110302MA01QFW042")</f>
        <v>91110302MA01QFW042</v>
      </c>
    </row>
    <row r="1408" ht="18.75" customHeight="1" spans="1:3">
      <c r="A1408" s="3">
        <v>1407</v>
      </c>
      <c r="B1408" s="3" t="s">
        <v>2379</v>
      </c>
      <c r="C1408" s="3" t="str">
        <f>_xlfn.CONCAT("91110302MA01QB9A93")</f>
        <v>91110302MA01QB9A93</v>
      </c>
    </row>
    <row r="1409" ht="18.75" customHeight="1" spans="1:3">
      <c r="A1409" s="3">
        <v>1408</v>
      </c>
      <c r="B1409" s="3" t="s">
        <v>2380</v>
      </c>
      <c r="C1409" s="3" t="s">
        <v>2381</v>
      </c>
    </row>
    <row r="1410" ht="18.75" customHeight="1" spans="1:3">
      <c r="A1410" s="3">
        <v>1409</v>
      </c>
      <c r="B1410" s="3" t="s">
        <v>2382</v>
      </c>
      <c r="C1410" s="3" t="s">
        <v>2383</v>
      </c>
    </row>
    <row r="1411" ht="18.75" customHeight="1" spans="1:3">
      <c r="A1411" s="3">
        <v>1410</v>
      </c>
      <c r="B1411" s="3" t="s">
        <v>2384</v>
      </c>
      <c r="C1411" s="3" t="s">
        <v>2385</v>
      </c>
    </row>
    <row r="1412" ht="18.75" customHeight="1" spans="1:3">
      <c r="A1412" s="3">
        <v>1411</v>
      </c>
      <c r="B1412" s="3" t="s">
        <v>2386</v>
      </c>
      <c r="C1412" s="3" t="s">
        <v>2387</v>
      </c>
    </row>
    <row r="1413" ht="18.75" customHeight="1" spans="1:3">
      <c r="A1413" s="3">
        <v>1412</v>
      </c>
      <c r="B1413" s="3" t="s">
        <v>2388</v>
      </c>
      <c r="C1413" s="3" t="s">
        <v>2389</v>
      </c>
    </row>
    <row r="1414" ht="18.75" customHeight="1" spans="1:3">
      <c r="A1414" s="3">
        <v>1413</v>
      </c>
      <c r="B1414" s="3" t="s">
        <v>2390</v>
      </c>
      <c r="C1414" s="3" t="s">
        <v>2391</v>
      </c>
    </row>
    <row r="1415" ht="18.75" customHeight="1" spans="1:3">
      <c r="A1415" s="3">
        <v>1414</v>
      </c>
      <c r="B1415" s="3" t="s">
        <v>2392</v>
      </c>
      <c r="C1415" s="3" t="str">
        <f>_xlfn.CONCAT("911103023064452210")</f>
        <v>911103023064452210</v>
      </c>
    </row>
    <row r="1416" ht="18.75" customHeight="1" spans="1:3">
      <c r="A1416" s="3">
        <v>1415</v>
      </c>
      <c r="B1416" s="3" t="s">
        <v>2393</v>
      </c>
      <c r="C1416" s="3" t="s">
        <v>2394</v>
      </c>
    </row>
    <row r="1417" ht="18.75" customHeight="1" spans="1:3">
      <c r="A1417" s="3">
        <v>1416</v>
      </c>
      <c r="B1417" s="3" t="s">
        <v>2395</v>
      </c>
      <c r="C1417" s="3" t="str">
        <f>_xlfn.CONCAT("91110400MABU03M616")</f>
        <v>91110400MABU03M616</v>
      </c>
    </row>
    <row r="1418" ht="18.75" customHeight="1" spans="1:3">
      <c r="A1418" s="3">
        <v>1417</v>
      </c>
      <c r="B1418" s="3" t="s">
        <v>2396</v>
      </c>
      <c r="C1418" s="3" t="s">
        <v>2397</v>
      </c>
    </row>
    <row r="1419" ht="18.75" customHeight="1" spans="1:3">
      <c r="A1419" s="3">
        <v>1418</v>
      </c>
      <c r="B1419" s="3" t="s">
        <v>2398</v>
      </c>
      <c r="C1419" s="3" t="s">
        <v>2399</v>
      </c>
    </row>
    <row r="1420" ht="18.75" customHeight="1" spans="1:3">
      <c r="A1420" s="3">
        <v>1419</v>
      </c>
      <c r="B1420" s="3" t="s">
        <v>2400</v>
      </c>
      <c r="C1420" s="3" t="str">
        <f>_xlfn.CONCAT("91110302MA01PB91X0")</f>
        <v>91110302MA01PB91X0</v>
      </c>
    </row>
    <row r="1421" ht="18.75" customHeight="1" spans="1:3">
      <c r="A1421" s="3">
        <v>1420</v>
      </c>
      <c r="B1421" s="3" t="s">
        <v>2401</v>
      </c>
      <c r="C1421" s="3" t="s">
        <v>2402</v>
      </c>
    </row>
    <row r="1422" ht="18.75" customHeight="1" spans="1:3">
      <c r="A1422" s="3">
        <v>1421</v>
      </c>
      <c r="B1422" s="3" t="s">
        <v>2403</v>
      </c>
      <c r="C1422" s="3" t="str">
        <f>_xlfn.CONCAT("91110114MA04EWAH71")</f>
        <v>91110114MA04EWAH71</v>
      </c>
    </row>
    <row r="1423" ht="18.75" customHeight="1" spans="1:3">
      <c r="A1423" s="3">
        <v>1422</v>
      </c>
      <c r="B1423" s="3" t="s">
        <v>2404</v>
      </c>
      <c r="C1423" s="3" t="str">
        <f>_xlfn.CONCAT("91110112MA01FDWM98")</f>
        <v>91110112MA01FDWM98</v>
      </c>
    </row>
    <row r="1424" ht="18.75" customHeight="1" spans="1:3">
      <c r="A1424" s="3">
        <v>1423</v>
      </c>
      <c r="B1424" s="3" t="s">
        <v>2405</v>
      </c>
      <c r="C1424" s="3" t="s">
        <v>2406</v>
      </c>
    </row>
    <row r="1425" ht="18.75" customHeight="1" spans="1:3">
      <c r="A1425" s="3">
        <v>1424</v>
      </c>
      <c r="B1425" s="3" t="s">
        <v>2407</v>
      </c>
      <c r="C1425" s="3" t="str">
        <f>_xlfn.CONCAT("911101053272677866")</f>
        <v>911101053272677866</v>
      </c>
    </row>
    <row r="1426" ht="18.75" customHeight="1" spans="1:3">
      <c r="A1426" s="3">
        <v>1425</v>
      </c>
      <c r="B1426" s="3" t="s">
        <v>2408</v>
      </c>
      <c r="C1426" s="3" t="str">
        <f>_xlfn.CONCAT("91110302MA00EA3T74")</f>
        <v>91110302MA00EA3T74</v>
      </c>
    </row>
    <row r="1427" ht="18.75" customHeight="1" spans="1:3">
      <c r="A1427" s="3">
        <v>1426</v>
      </c>
      <c r="B1427" s="3" t="s">
        <v>2409</v>
      </c>
      <c r="C1427" s="3" t="s">
        <v>2410</v>
      </c>
    </row>
    <row r="1428" ht="18.75" customHeight="1" spans="1:3">
      <c r="A1428" s="3">
        <v>1427</v>
      </c>
      <c r="B1428" s="3" t="s">
        <v>2411</v>
      </c>
      <c r="C1428" s="3" t="s">
        <v>2412</v>
      </c>
    </row>
    <row r="1429" ht="18.75" customHeight="1" spans="1:3">
      <c r="A1429" s="3">
        <v>1428</v>
      </c>
      <c r="B1429" s="3" t="s">
        <v>2413</v>
      </c>
      <c r="C1429" s="3" t="str">
        <f>_xlfn.CONCAT("911101127177387826")</f>
        <v>911101127177387826</v>
      </c>
    </row>
    <row r="1430" ht="18.75" customHeight="1" spans="1:3">
      <c r="A1430" s="3">
        <v>1429</v>
      </c>
      <c r="B1430" s="3" t="s">
        <v>2414</v>
      </c>
      <c r="C1430" s="3" t="s">
        <v>2415</v>
      </c>
    </row>
    <row r="1431" ht="18.75" customHeight="1" spans="1:3">
      <c r="A1431" s="3">
        <v>1430</v>
      </c>
      <c r="B1431" s="3" t="s">
        <v>2416</v>
      </c>
      <c r="C1431" s="3" t="s">
        <v>2417</v>
      </c>
    </row>
    <row r="1432" ht="18.75" customHeight="1" spans="1:3">
      <c r="A1432" s="3">
        <v>1431</v>
      </c>
      <c r="B1432" s="3" t="s">
        <v>2418</v>
      </c>
      <c r="C1432" s="3" t="str">
        <f>_xlfn.CONCAT("91110115MAC4QYLK47")</f>
        <v>91110115MAC4QYLK47</v>
      </c>
    </row>
    <row r="1433" ht="18.75" customHeight="1" spans="1:3">
      <c r="A1433" s="3">
        <v>1432</v>
      </c>
      <c r="B1433" s="3" t="s">
        <v>2419</v>
      </c>
      <c r="C1433" s="3" t="str">
        <f>_xlfn.CONCAT("91110400MAC5935X29")</f>
        <v>91110400MAC5935X29</v>
      </c>
    </row>
    <row r="1434" ht="18.75" customHeight="1" spans="1:3">
      <c r="A1434" s="3">
        <v>1433</v>
      </c>
      <c r="B1434" s="3" t="s">
        <v>2420</v>
      </c>
      <c r="C1434" s="3" t="s">
        <v>2421</v>
      </c>
    </row>
    <row r="1435" ht="18.75" customHeight="1" spans="1:3">
      <c r="A1435" s="3">
        <v>1434</v>
      </c>
      <c r="B1435" s="3" t="s">
        <v>2422</v>
      </c>
      <c r="C1435" s="3" t="s">
        <v>2423</v>
      </c>
    </row>
    <row r="1436" ht="18.75" customHeight="1" spans="1:3">
      <c r="A1436" s="3">
        <v>1435</v>
      </c>
      <c r="B1436" s="3" t="s">
        <v>2424</v>
      </c>
      <c r="C1436" s="3" t="s">
        <v>2425</v>
      </c>
    </row>
    <row r="1437" ht="18.75" customHeight="1" spans="1:3">
      <c r="A1437" s="3">
        <v>1436</v>
      </c>
      <c r="B1437" s="3" t="s">
        <v>2426</v>
      </c>
      <c r="C1437" s="3" t="s">
        <v>2427</v>
      </c>
    </row>
    <row r="1438" ht="18.75" customHeight="1" spans="1:3">
      <c r="A1438" s="3">
        <v>1437</v>
      </c>
      <c r="B1438" s="3" t="s">
        <v>2428</v>
      </c>
      <c r="C1438" s="3" t="s">
        <v>2429</v>
      </c>
    </row>
    <row r="1439" ht="18.75" customHeight="1" spans="1:3">
      <c r="A1439" s="3">
        <v>1438</v>
      </c>
      <c r="B1439" s="3" t="s">
        <v>2430</v>
      </c>
      <c r="C1439" s="3" t="str">
        <f>_xlfn.CONCAT("91110105MA019PBF84")</f>
        <v>91110105MA019PBF84</v>
      </c>
    </row>
    <row r="1440" ht="18.75" customHeight="1" spans="1:3">
      <c r="A1440" s="3">
        <v>1439</v>
      </c>
      <c r="B1440" s="3" t="s">
        <v>2431</v>
      </c>
      <c r="C1440" s="3" t="s">
        <v>2432</v>
      </c>
    </row>
    <row r="1441" ht="18.75" customHeight="1" spans="1:3">
      <c r="A1441" s="3">
        <v>1440</v>
      </c>
      <c r="B1441" s="3" t="s">
        <v>2433</v>
      </c>
      <c r="C1441" s="3" t="s">
        <v>2434</v>
      </c>
    </row>
    <row r="1442" ht="18.75" customHeight="1" spans="1:3">
      <c r="A1442" s="3">
        <v>1441</v>
      </c>
      <c r="B1442" s="3" t="s">
        <v>2435</v>
      </c>
      <c r="C1442" s="3" t="str">
        <f>_xlfn.CONCAT("91110108MA00A4N846")</f>
        <v>91110108MA00A4N846</v>
      </c>
    </row>
    <row r="1443" ht="18.75" customHeight="1" spans="1:3">
      <c r="A1443" s="3">
        <v>1442</v>
      </c>
      <c r="B1443" s="3" t="s">
        <v>2436</v>
      </c>
      <c r="C1443" s="3" t="s">
        <v>2437</v>
      </c>
    </row>
    <row r="1444" ht="18.75" customHeight="1" spans="1:3">
      <c r="A1444" s="3">
        <v>1443</v>
      </c>
      <c r="B1444" s="3" t="s">
        <v>2438</v>
      </c>
      <c r="C1444" s="3" t="s">
        <v>2439</v>
      </c>
    </row>
    <row r="1445" ht="18.75" customHeight="1" spans="1:3">
      <c r="A1445" s="3">
        <v>1444</v>
      </c>
      <c r="B1445" s="3" t="s">
        <v>2440</v>
      </c>
      <c r="C1445" s="3" t="s">
        <v>2441</v>
      </c>
    </row>
    <row r="1446" ht="18.75" customHeight="1" spans="1:3">
      <c r="A1446" s="3">
        <v>1445</v>
      </c>
      <c r="B1446" s="3" t="s">
        <v>2442</v>
      </c>
      <c r="C1446" s="3" t="s">
        <v>2443</v>
      </c>
    </row>
    <row r="1447" ht="18.75" customHeight="1" spans="1:3">
      <c r="A1447" s="3">
        <v>1446</v>
      </c>
      <c r="B1447" s="3" t="s">
        <v>2444</v>
      </c>
      <c r="C1447" s="3" t="str">
        <f>_xlfn.CONCAT("911103025877158728")</f>
        <v>911103025877158728</v>
      </c>
    </row>
    <row r="1448" ht="18.75" customHeight="1" spans="1:3">
      <c r="A1448" s="3">
        <v>1447</v>
      </c>
      <c r="B1448" s="3" t="s">
        <v>2445</v>
      </c>
      <c r="C1448" s="3" t="str">
        <f>_xlfn.CONCAT("911103026949698276")</f>
        <v>911103026949698276</v>
      </c>
    </row>
    <row r="1449" ht="18.75" customHeight="1" spans="1:3">
      <c r="A1449" s="3">
        <v>1448</v>
      </c>
      <c r="B1449" s="3" t="s">
        <v>2446</v>
      </c>
      <c r="C1449" s="3" t="s">
        <v>2447</v>
      </c>
    </row>
    <row r="1450" ht="18.75" customHeight="1" spans="1:3">
      <c r="A1450" s="3">
        <v>1449</v>
      </c>
      <c r="B1450" s="3" t="s">
        <v>2448</v>
      </c>
      <c r="C1450" s="3" t="s">
        <v>2449</v>
      </c>
    </row>
    <row r="1451" ht="18.75" customHeight="1" spans="1:3">
      <c r="A1451" s="3">
        <v>1450</v>
      </c>
      <c r="B1451" s="3" t="s">
        <v>2450</v>
      </c>
      <c r="C1451" s="3" t="s">
        <v>2451</v>
      </c>
    </row>
    <row r="1452" ht="18.75" customHeight="1" spans="1:3">
      <c r="A1452" s="3">
        <v>1451</v>
      </c>
      <c r="B1452" s="3" t="s">
        <v>2452</v>
      </c>
      <c r="C1452" s="3" t="str">
        <f>_xlfn.CONCAT("911101087433142460")</f>
        <v>911101087433142460</v>
      </c>
    </row>
    <row r="1453" ht="18.75" customHeight="1" spans="1:3">
      <c r="A1453" s="3">
        <v>1452</v>
      </c>
      <c r="B1453" s="3" t="s">
        <v>2453</v>
      </c>
      <c r="C1453" s="3" t="str">
        <f>_xlfn.CONCAT("91110400MABMB3YA39")</f>
        <v>91110400MABMB3YA39</v>
      </c>
    </row>
    <row r="1454" ht="18.75" customHeight="1" spans="1:3">
      <c r="A1454" s="3">
        <v>1453</v>
      </c>
      <c r="B1454" s="3" t="s">
        <v>2454</v>
      </c>
      <c r="C1454" s="3" t="s">
        <v>2455</v>
      </c>
    </row>
    <row r="1455" ht="18.75" customHeight="1" spans="1:3">
      <c r="A1455" s="3">
        <v>1454</v>
      </c>
      <c r="B1455" s="3" t="s">
        <v>2456</v>
      </c>
      <c r="C1455" s="3" t="s">
        <v>2457</v>
      </c>
    </row>
    <row r="1456" ht="18.75" customHeight="1" spans="1:3">
      <c r="A1456" s="3">
        <v>1455</v>
      </c>
      <c r="B1456" s="3" t="s">
        <v>2458</v>
      </c>
      <c r="C1456" s="3" t="str">
        <f>_xlfn.CONCAT("911101126728292176")</f>
        <v>911101126728292176</v>
      </c>
    </row>
    <row r="1457" ht="18.75" customHeight="1" spans="1:3">
      <c r="A1457" s="3">
        <v>1456</v>
      </c>
      <c r="B1457" s="3" t="s">
        <v>2459</v>
      </c>
      <c r="C1457" s="3" t="str">
        <f>_xlfn.CONCAT("911103026337555506")</f>
        <v>911103026337555506</v>
      </c>
    </row>
    <row r="1458" ht="18.75" customHeight="1" spans="1:3">
      <c r="A1458" s="3">
        <v>1457</v>
      </c>
      <c r="B1458" s="3" t="s">
        <v>2460</v>
      </c>
      <c r="C1458" s="3" t="str">
        <f>_xlfn.CONCAT("91110400MAC97LB616")</f>
        <v>91110400MAC97LB616</v>
      </c>
    </row>
    <row r="1459" ht="18.75" customHeight="1" spans="1:3">
      <c r="A1459" s="3">
        <v>1458</v>
      </c>
      <c r="B1459" s="3" t="s">
        <v>2461</v>
      </c>
      <c r="C1459" s="3" t="s">
        <v>2462</v>
      </c>
    </row>
    <row r="1460" ht="18.75" customHeight="1" spans="1:3">
      <c r="A1460" s="3">
        <v>1459</v>
      </c>
      <c r="B1460" s="3" t="s">
        <v>2463</v>
      </c>
      <c r="C1460" s="3" t="s">
        <v>2464</v>
      </c>
    </row>
    <row r="1461" ht="18.75" customHeight="1" spans="1:3">
      <c r="A1461" s="3">
        <v>1460</v>
      </c>
      <c r="B1461" s="3" t="s">
        <v>2465</v>
      </c>
      <c r="C1461" s="3" t="str">
        <f>_xlfn.CONCAT("911101027596338905")</f>
        <v>911101027596338905</v>
      </c>
    </row>
    <row r="1462" ht="18.75" customHeight="1" spans="1:3">
      <c r="A1462" s="3">
        <v>1461</v>
      </c>
      <c r="B1462" s="3" t="s">
        <v>2466</v>
      </c>
      <c r="C1462" s="3" t="s">
        <v>2467</v>
      </c>
    </row>
    <row r="1463" ht="18.75" customHeight="1" spans="1:3">
      <c r="A1463" s="3">
        <v>1462</v>
      </c>
      <c r="B1463" s="3" t="s">
        <v>2468</v>
      </c>
      <c r="C1463" s="3" t="s">
        <v>2469</v>
      </c>
    </row>
    <row r="1464" ht="18.75" customHeight="1" spans="1:3">
      <c r="A1464" s="3">
        <v>1463</v>
      </c>
      <c r="B1464" s="3" t="s">
        <v>2470</v>
      </c>
      <c r="C1464" s="3" t="str">
        <f>_xlfn.CONCAT("911101055977335213")</f>
        <v>911101055977335213</v>
      </c>
    </row>
    <row r="1465" ht="18.75" customHeight="1" spans="1:3">
      <c r="A1465" s="3">
        <v>1464</v>
      </c>
      <c r="B1465" s="3" t="s">
        <v>2471</v>
      </c>
      <c r="C1465" s="3" t="s">
        <v>2472</v>
      </c>
    </row>
    <row r="1466" ht="18.75" customHeight="1" spans="1:3">
      <c r="A1466" s="3">
        <v>1465</v>
      </c>
      <c r="B1466" s="3" t="s">
        <v>2473</v>
      </c>
      <c r="C1466" s="3" t="str">
        <f>_xlfn.CONCAT("91110302MA005D8P57")</f>
        <v>91110302MA005D8P57</v>
      </c>
    </row>
    <row r="1467" ht="18.75" customHeight="1" spans="1:3">
      <c r="A1467" s="3">
        <v>1466</v>
      </c>
      <c r="B1467" s="3" t="s">
        <v>2474</v>
      </c>
      <c r="C1467" s="3" t="s">
        <v>2475</v>
      </c>
    </row>
    <row r="1468" ht="18.75" customHeight="1" spans="1:3">
      <c r="A1468" s="3">
        <v>1467</v>
      </c>
      <c r="B1468" s="3" t="s">
        <v>2476</v>
      </c>
      <c r="C1468" s="3" t="s">
        <v>2477</v>
      </c>
    </row>
    <row r="1469" ht="18.75" customHeight="1" spans="1:3">
      <c r="A1469" s="3">
        <v>1468</v>
      </c>
      <c r="B1469" s="3" t="s">
        <v>2478</v>
      </c>
      <c r="C1469" s="3" t="s">
        <v>2479</v>
      </c>
    </row>
    <row r="1470" ht="18.75" customHeight="1" spans="1:3">
      <c r="A1470" s="3">
        <v>1469</v>
      </c>
      <c r="B1470" s="3" t="s">
        <v>2480</v>
      </c>
      <c r="C1470" s="3" t="s">
        <v>2481</v>
      </c>
    </row>
    <row r="1471" ht="18.75" customHeight="1" spans="1:3">
      <c r="A1471" s="3">
        <v>1470</v>
      </c>
      <c r="B1471" s="3" t="s">
        <v>2482</v>
      </c>
      <c r="C1471" s="3" t="s">
        <v>2483</v>
      </c>
    </row>
    <row r="1472" ht="18.75" customHeight="1" spans="1:3">
      <c r="A1472" s="3">
        <v>1471</v>
      </c>
      <c r="B1472" s="3" t="s">
        <v>2484</v>
      </c>
      <c r="C1472" s="3" t="str">
        <f>_xlfn.CONCAT("91110302MA00CFB547")</f>
        <v>91110302MA00CFB547</v>
      </c>
    </row>
    <row r="1473" ht="18.75" customHeight="1" spans="1:3">
      <c r="A1473" s="3">
        <v>1472</v>
      </c>
      <c r="B1473" s="3" t="s">
        <v>2485</v>
      </c>
      <c r="C1473" s="3" t="s">
        <v>2486</v>
      </c>
    </row>
    <row r="1474" ht="18.75" customHeight="1" spans="1:3">
      <c r="A1474" s="3">
        <v>1473</v>
      </c>
      <c r="B1474" s="3" t="s">
        <v>2487</v>
      </c>
      <c r="C1474" s="3" t="s">
        <v>2488</v>
      </c>
    </row>
    <row r="1475" ht="18.75" customHeight="1" spans="1:3">
      <c r="A1475" s="3">
        <v>1474</v>
      </c>
      <c r="B1475" s="3" t="s">
        <v>2489</v>
      </c>
      <c r="C1475" s="3" t="s">
        <v>2490</v>
      </c>
    </row>
    <row r="1476" ht="18.75" customHeight="1" spans="1:3">
      <c r="A1476" s="3">
        <v>1475</v>
      </c>
      <c r="B1476" s="3" t="s">
        <v>2491</v>
      </c>
      <c r="C1476" s="3" t="s">
        <v>2492</v>
      </c>
    </row>
    <row r="1477" ht="18.75" customHeight="1" spans="1:3">
      <c r="A1477" s="3">
        <v>1476</v>
      </c>
      <c r="B1477" s="3" t="s">
        <v>2493</v>
      </c>
      <c r="C1477" s="3" t="s">
        <v>2494</v>
      </c>
    </row>
    <row r="1478" ht="18.75" customHeight="1" spans="1:3">
      <c r="A1478" s="3">
        <v>1477</v>
      </c>
      <c r="B1478" s="3" t="s">
        <v>2495</v>
      </c>
      <c r="C1478" s="3" t="s">
        <v>2496</v>
      </c>
    </row>
    <row r="1479" ht="18.75" customHeight="1" spans="1:3">
      <c r="A1479" s="3">
        <v>1478</v>
      </c>
      <c r="B1479" s="3" t="s">
        <v>2497</v>
      </c>
      <c r="C1479" s="3" t="s">
        <v>2498</v>
      </c>
    </row>
    <row r="1480" ht="18.75" customHeight="1" spans="1:3">
      <c r="A1480" s="3">
        <v>1479</v>
      </c>
      <c r="B1480" s="3" t="s">
        <v>2499</v>
      </c>
      <c r="C1480" s="3" t="s">
        <v>2500</v>
      </c>
    </row>
    <row r="1481" ht="18.75" customHeight="1" spans="1:3">
      <c r="A1481" s="3">
        <v>1480</v>
      </c>
      <c r="B1481" s="3" t="s">
        <v>2501</v>
      </c>
      <c r="C1481" s="3" t="s">
        <v>2502</v>
      </c>
    </row>
    <row r="1482" ht="18.75" customHeight="1" spans="1:3">
      <c r="A1482" s="3">
        <v>1481</v>
      </c>
      <c r="B1482" s="3" t="s">
        <v>2503</v>
      </c>
      <c r="C1482" s="3" t="s">
        <v>2504</v>
      </c>
    </row>
    <row r="1483" ht="18.75" customHeight="1" spans="1:3">
      <c r="A1483" s="3">
        <v>1482</v>
      </c>
      <c r="B1483" s="3" t="s">
        <v>2505</v>
      </c>
      <c r="C1483" s="3" t="str">
        <f>_xlfn.CONCAT("91110108MA00FC8B24")</f>
        <v>91110108MA00FC8B24</v>
      </c>
    </row>
    <row r="1484" ht="18.75" customHeight="1" spans="1:3">
      <c r="A1484" s="3">
        <v>1483</v>
      </c>
      <c r="B1484" s="3" t="s">
        <v>2506</v>
      </c>
      <c r="C1484" s="3" t="str">
        <f>_xlfn.CONCAT("911101027415802256")</f>
        <v>911101027415802256</v>
      </c>
    </row>
    <row r="1485" ht="18.75" customHeight="1" spans="1:3">
      <c r="A1485" s="3">
        <v>1484</v>
      </c>
      <c r="B1485" s="3" t="s">
        <v>2507</v>
      </c>
      <c r="C1485" s="3" t="s">
        <v>2508</v>
      </c>
    </row>
    <row r="1486" ht="18.75" customHeight="1" spans="1:3">
      <c r="A1486" s="3">
        <v>1485</v>
      </c>
      <c r="B1486" s="3" t="s">
        <v>2509</v>
      </c>
      <c r="C1486" s="3" t="str">
        <f>_xlfn.CONCAT("911101157214907401")</f>
        <v>911101157214907401</v>
      </c>
    </row>
    <row r="1487" ht="18.75" customHeight="1" spans="1:3">
      <c r="A1487" s="3">
        <v>1486</v>
      </c>
      <c r="B1487" s="3" t="s">
        <v>2510</v>
      </c>
      <c r="C1487" s="3" t="s">
        <v>2511</v>
      </c>
    </row>
    <row r="1488" ht="18.75" customHeight="1" spans="1:3">
      <c r="A1488" s="3">
        <v>1487</v>
      </c>
      <c r="B1488" s="3" t="s">
        <v>2512</v>
      </c>
      <c r="C1488" s="3" t="s">
        <v>2513</v>
      </c>
    </row>
    <row r="1489" ht="18.75" customHeight="1" spans="1:3">
      <c r="A1489" s="3">
        <v>1488</v>
      </c>
      <c r="B1489" s="3" t="s">
        <v>2514</v>
      </c>
      <c r="C1489" s="3" t="str">
        <f>_xlfn.CONCAT("911101053179847308")</f>
        <v>911101053179847308</v>
      </c>
    </row>
    <row r="1490" ht="18.75" customHeight="1" spans="1:3">
      <c r="A1490" s="3">
        <v>1489</v>
      </c>
      <c r="B1490" s="3" t="s">
        <v>2515</v>
      </c>
      <c r="C1490" s="3" t="s">
        <v>2516</v>
      </c>
    </row>
    <row r="1491" ht="18.75" customHeight="1" spans="1:3">
      <c r="A1491" s="3">
        <v>1490</v>
      </c>
      <c r="B1491" s="3" t="s">
        <v>2517</v>
      </c>
      <c r="C1491" s="3" t="s">
        <v>2518</v>
      </c>
    </row>
    <row r="1492" ht="18.75" customHeight="1" spans="1:3">
      <c r="A1492" s="3">
        <v>1491</v>
      </c>
      <c r="B1492" s="3" t="s">
        <v>2519</v>
      </c>
      <c r="C1492" s="3" t="s">
        <v>2520</v>
      </c>
    </row>
    <row r="1493" ht="18.75" customHeight="1" spans="1:3">
      <c r="A1493" s="3">
        <v>1492</v>
      </c>
      <c r="B1493" s="3" t="s">
        <v>2521</v>
      </c>
      <c r="C1493" s="3" t="s">
        <v>2522</v>
      </c>
    </row>
    <row r="1494" ht="18.75" customHeight="1" spans="1:3">
      <c r="A1494" s="3">
        <v>1493</v>
      </c>
      <c r="B1494" s="3" t="s">
        <v>2523</v>
      </c>
      <c r="C1494" s="3" t="s">
        <v>2524</v>
      </c>
    </row>
    <row r="1495" ht="18.75" customHeight="1" spans="1:3">
      <c r="A1495" s="3">
        <v>1494</v>
      </c>
      <c r="B1495" s="3" t="s">
        <v>2525</v>
      </c>
      <c r="C1495" s="3" t="s">
        <v>2526</v>
      </c>
    </row>
    <row r="1496" ht="18.75" customHeight="1" spans="1:3">
      <c r="A1496" s="3">
        <v>1495</v>
      </c>
      <c r="B1496" s="3" t="s">
        <v>2527</v>
      </c>
      <c r="C1496" s="3" t="s">
        <v>2528</v>
      </c>
    </row>
    <row r="1497" ht="18.75" customHeight="1" spans="1:3">
      <c r="A1497" s="3">
        <v>1496</v>
      </c>
      <c r="B1497" s="3" t="s">
        <v>2529</v>
      </c>
      <c r="C1497" s="3" t="str">
        <f>_xlfn.CONCAT("911101020536154479")</f>
        <v>911101020536154479</v>
      </c>
    </row>
    <row r="1498" ht="18.75" customHeight="1" spans="1:3">
      <c r="A1498" s="3">
        <v>1497</v>
      </c>
      <c r="B1498" s="3" t="s">
        <v>2530</v>
      </c>
      <c r="C1498" s="3" t="s">
        <v>2531</v>
      </c>
    </row>
    <row r="1499" ht="18.75" customHeight="1" spans="1:3">
      <c r="A1499" s="3">
        <v>1498</v>
      </c>
      <c r="B1499" s="3" t="s">
        <v>2532</v>
      </c>
      <c r="C1499" s="3" t="s">
        <v>2533</v>
      </c>
    </row>
    <row r="1500" ht="18.75" customHeight="1" spans="1:3">
      <c r="A1500" s="3">
        <v>1499</v>
      </c>
      <c r="B1500" s="3" t="s">
        <v>2534</v>
      </c>
      <c r="C1500" s="3" t="s">
        <v>2535</v>
      </c>
    </row>
    <row r="1501" ht="18.75" customHeight="1" spans="1:3">
      <c r="A1501" s="3">
        <v>1500</v>
      </c>
      <c r="B1501" s="3" t="s">
        <v>2536</v>
      </c>
      <c r="C1501" s="3" t="s">
        <v>2537</v>
      </c>
    </row>
    <row r="1502" ht="18.75" customHeight="1" spans="1:3">
      <c r="A1502" s="3">
        <v>1501</v>
      </c>
      <c r="B1502" s="3" t="s">
        <v>2538</v>
      </c>
      <c r="C1502" s="3" t="s">
        <v>2539</v>
      </c>
    </row>
    <row r="1503" ht="18.75" customHeight="1" spans="1:3">
      <c r="A1503" s="3">
        <v>1502</v>
      </c>
      <c r="B1503" s="3" t="s">
        <v>2540</v>
      </c>
      <c r="C1503" s="3" t="s">
        <v>2541</v>
      </c>
    </row>
    <row r="1504" ht="18.75" customHeight="1" spans="1:3">
      <c r="A1504" s="3">
        <v>1503</v>
      </c>
      <c r="B1504" s="3" t="s">
        <v>2542</v>
      </c>
      <c r="C1504" s="3" t="s">
        <v>2543</v>
      </c>
    </row>
    <row r="1505" ht="18.75" customHeight="1" spans="1:3">
      <c r="A1505" s="3">
        <v>1504</v>
      </c>
      <c r="B1505" s="3" t="s">
        <v>2544</v>
      </c>
      <c r="C1505" s="3" t="str">
        <f>_xlfn.CONCAT("91110115MA04F6GE51")</f>
        <v>91110115MA04F6GE51</v>
      </c>
    </row>
    <row r="1506" ht="18.75" customHeight="1" spans="1:3">
      <c r="A1506" s="3">
        <v>1505</v>
      </c>
      <c r="B1506" s="3" t="s">
        <v>2545</v>
      </c>
      <c r="C1506" s="3" t="s">
        <v>2546</v>
      </c>
    </row>
    <row r="1507" ht="18.75" customHeight="1" spans="1:3">
      <c r="A1507" s="3">
        <v>1506</v>
      </c>
      <c r="B1507" s="3" t="s">
        <v>2547</v>
      </c>
      <c r="C1507" s="3" t="s">
        <v>2548</v>
      </c>
    </row>
    <row r="1508" ht="18.75" customHeight="1" spans="1:3">
      <c r="A1508" s="3">
        <v>1507</v>
      </c>
      <c r="B1508" s="3" t="s">
        <v>2549</v>
      </c>
      <c r="C1508" s="3" t="s">
        <v>2550</v>
      </c>
    </row>
    <row r="1509" ht="18.75" customHeight="1" spans="1:3">
      <c r="A1509" s="3">
        <v>1508</v>
      </c>
      <c r="B1509" s="3" t="s">
        <v>2551</v>
      </c>
      <c r="C1509" s="3" t="s">
        <v>2552</v>
      </c>
    </row>
    <row r="1510" ht="18.75" customHeight="1" spans="1:3">
      <c r="A1510" s="3">
        <v>1509</v>
      </c>
      <c r="B1510" s="3" t="s">
        <v>2553</v>
      </c>
      <c r="C1510" s="3" t="s">
        <v>2554</v>
      </c>
    </row>
    <row r="1511" ht="18.75" customHeight="1" spans="1:3">
      <c r="A1511" s="3">
        <v>1510</v>
      </c>
      <c r="B1511" s="3" t="s">
        <v>2555</v>
      </c>
      <c r="C1511" s="3" t="s">
        <v>2556</v>
      </c>
    </row>
    <row r="1512" ht="18.75" customHeight="1" spans="1:3">
      <c r="A1512" s="3">
        <v>1511</v>
      </c>
      <c r="B1512" s="3" t="s">
        <v>2557</v>
      </c>
      <c r="C1512" s="3" t="s">
        <v>2558</v>
      </c>
    </row>
    <row r="1513" ht="18.75" customHeight="1" spans="1:3">
      <c r="A1513" s="3">
        <v>1512</v>
      </c>
      <c r="B1513" s="3" t="s">
        <v>2559</v>
      </c>
      <c r="C1513" s="3" t="s">
        <v>2560</v>
      </c>
    </row>
    <row r="1514" ht="18.75" customHeight="1" spans="1:3">
      <c r="A1514" s="3">
        <v>1513</v>
      </c>
      <c r="B1514" s="3" t="s">
        <v>2561</v>
      </c>
      <c r="C1514" s="3" t="str">
        <f>_xlfn.CONCAT("91110302MA01LXF406")</f>
        <v>91110302MA01LXF406</v>
      </c>
    </row>
    <row r="1515" ht="18.75" customHeight="1" spans="1:3">
      <c r="A1515" s="3">
        <v>1514</v>
      </c>
      <c r="B1515" s="3" t="s">
        <v>2562</v>
      </c>
      <c r="C1515" s="3" t="str">
        <f>_xlfn.CONCAT("911101126337365529")</f>
        <v>911101126337365529</v>
      </c>
    </row>
    <row r="1516" ht="18.75" customHeight="1" spans="1:3">
      <c r="A1516" s="3">
        <v>1515</v>
      </c>
      <c r="B1516" s="3" t="s">
        <v>2563</v>
      </c>
      <c r="C1516" s="3" t="s">
        <v>2564</v>
      </c>
    </row>
    <row r="1517" ht="18.75" customHeight="1" spans="1:3">
      <c r="A1517" s="3">
        <v>1516</v>
      </c>
      <c r="B1517" s="3" t="s">
        <v>2565</v>
      </c>
      <c r="C1517" s="3" t="str">
        <f>_xlfn.CONCAT("91110302MA01WBP879")</f>
        <v>91110302MA01WBP879</v>
      </c>
    </row>
    <row r="1518" ht="18.75" customHeight="1" spans="1:3">
      <c r="A1518" s="3">
        <v>1517</v>
      </c>
      <c r="B1518" s="3" t="s">
        <v>2566</v>
      </c>
      <c r="C1518" s="3" t="s">
        <v>2567</v>
      </c>
    </row>
    <row r="1519" ht="18.75" customHeight="1" spans="1:3">
      <c r="A1519" s="3">
        <v>1518</v>
      </c>
      <c r="B1519" s="3" t="s">
        <v>2568</v>
      </c>
      <c r="C1519" s="3" t="s">
        <v>2569</v>
      </c>
    </row>
    <row r="1520" ht="18.75" customHeight="1" spans="1:3">
      <c r="A1520" s="3">
        <v>1519</v>
      </c>
      <c r="B1520" s="3" t="s">
        <v>2570</v>
      </c>
      <c r="C1520" s="3" t="s">
        <v>2571</v>
      </c>
    </row>
    <row r="1521" ht="18.75" customHeight="1" spans="1:3">
      <c r="A1521" s="3">
        <v>1520</v>
      </c>
      <c r="B1521" s="3" t="s">
        <v>2572</v>
      </c>
      <c r="C1521" s="3" t="s">
        <v>2573</v>
      </c>
    </row>
    <row r="1522" ht="18.75" customHeight="1" spans="1:3">
      <c r="A1522" s="3">
        <v>1521</v>
      </c>
      <c r="B1522" s="3" t="s">
        <v>2574</v>
      </c>
      <c r="C1522" s="3" t="str">
        <f>_xlfn.CONCAT("91110108MA00C6F044")</f>
        <v>91110108MA00C6F044</v>
      </c>
    </row>
    <row r="1523" ht="18.75" customHeight="1" spans="1:3">
      <c r="A1523" s="3">
        <v>1522</v>
      </c>
      <c r="B1523" s="3" t="s">
        <v>2575</v>
      </c>
      <c r="C1523" s="3" t="str">
        <f>_xlfn.CONCAT("91340100MA8NYFQQ76")</f>
        <v>91340100MA8NYFQQ76</v>
      </c>
    </row>
    <row r="1524" ht="18.75" customHeight="1" spans="1:3">
      <c r="A1524" s="3">
        <v>1523</v>
      </c>
      <c r="B1524" s="3" t="s">
        <v>2576</v>
      </c>
      <c r="C1524" s="3" t="s">
        <v>2577</v>
      </c>
    </row>
    <row r="1525" ht="18.75" customHeight="1" spans="1:3">
      <c r="A1525" s="3">
        <v>1524</v>
      </c>
      <c r="B1525" s="3" t="s">
        <v>2578</v>
      </c>
      <c r="C1525" s="3" t="str">
        <f>_xlfn.CONCAT("91110302MA004Q6160")</f>
        <v>91110302MA004Q6160</v>
      </c>
    </row>
    <row r="1526" ht="18.75" customHeight="1" spans="1:3">
      <c r="A1526" s="3">
        <v>1525</v>
      </c>
      <c r="B1526" s="3" t="s">
        <v>2579</v>
      </c>
      <c r="C1526" s="3" t="str">
        <f>_xlfn.CONCAT("911103023065398937")</f>
        <v>911103023065398937</v>
      </c>
    </row>
    <row r="1527" ht="18.75" customHeight="1" spans="1:3">
      <c r="A1527" s="3">
        <v>1526</v>
      </c>
      <c r="B1527" s="3" t="s">
        <v>2580</v>
      </c>
      <c r="C1527" s="3" t="s">
        <v>2581</v>
      </c>
    </row>
    <row r="1528" ht="18.75" customHeight="1" spans="1:3">
      <c r="A1528" s="3">
        <v>1527</v>
      </c>
      <c r="B1528" s="3" t="s">
        <v>2582</v>
      </c>
      <c r="C1528" s="3" t="s">
        <v>2583</v>
      </c>
    </row>
    <row r="1529" ht="18.75" customHeight="1" spans="1:3">
      <c r="A1529" s="3">
        <v>1528</v>
      </c>
      <c r="B1529" s="3" t="s">
        <v>2584</v>
      </c>
      <c r="C1529" s="3" t="str">
        <f>_xlfn.CONCAT("911101157596215743")</f>
        <v>911101157596215743</v>
      </c>
    </row>
    <row r="1530" ht="18.75" customHeight="1" spans="1:3">
      <c r="A1530" s="3">
        <v>1529</v>
      </c>
      <c r="B1530" s="3" t="s">
        <v>2585</v>
      </c>
      <c r="C1530" s="3" t="str">
        <f>_xlfn.CONCAT("911101020672549960")</f>
        <v>911101020672549960</v>
      </c>
    </row>
    <row r="1531" ht="18.75" customHeight="1" spans="1:3">
      <c r="A1531" s="3">
        <v>1530</v>
      </c>
      <c r="B1531" s="3" t="s">
        <v>2586</v>
      </c>
      <c r="C1531" s="3" t="s">
        <v>2587</v>
      </c>
    </row>
    <row r="1532" ht="18.75" customHeight="1" spans="1:3">
      <c r="A1532" s="3">
        <v>1531</v>
      </c>
      <c r="B1532" s="3" t="s">
        <v>2588</v>
      </c>
      <c r="C1532" s="3" t="s">
        <v>2589</v>
      </c>
    </row>
    <row r="1533" ht="18.75" customHeight="1" spans="1:3">
      <c r="A1533" s="3">
        <v>1532</v>
      </c>
      <c r="B1533" s="3" t="s">
        <v>2590</v>
      </c>
      <c r="C1533" s="3" t="s">
        <v>2591</v>
      </c>
    </row>
    <row r="1534" ht="18.75" customHeight="1" spans="1:3">
      <c r="A1534" s="3">
        <v>1533</v>
      </c>
      <c r="B1534" s="3" t="s">
        <v>2592</v>
      </c>
      <c r="C1534" s="3" t="str">
        <f>_xlfn.CONCAT("911103025712126130")</f>
        <v>911103025712126130</v>
      </c>
    </row>
    <row r="1535" ht="18.75" customHeight="1" spans="1:3">
      <c r="A1535" s="3">
        <v>1534</v>
      </c>
      <c r="B1535" s="3" t="s">
        <v>2593</v>
      </c>
      <c r="C1535" s="3" t="str">
        <f>_xlfn.CONCAT("91110108MA01T70D19")</f>
        <v>91110108MA01T70D19</v>
      </c>
    </row>
    <row r="1536" ht="18.75" customHeight="1" spans="1:3">
      <c r="A1536" s="3">
        <v>1535</v>
      </c>
      <c r="B1536" s="3" t="s">
        <v>2594</v>
      </c>
      <c r="C1536" s="3" t="str">
        <f>_xlfn.CONCAT("91110115MA01PDXH93")</f>
        <v>91110115MA01PDXH93</v>
      </c>
    </row>
    <row r="1537" ht="18.75" customHeight="1" spans="1:3">
      <c r="A1537" s="3">
        <v>1536</v>
      </c>
      <c r="B1537" s="3" t="s">
        <v>2595</v>
      </c>
      <c r="C1537" s="3" t="s">
        <v>2596</v>
      </c>
    </row>
    <row r="1538" ht="18.75" customHeight="1" spans="1:3">
      <c r="A1538" s="3">
        <v>1537</v>
      </c>
      <c r="B1538" s="3" t="s">
        <v>2597</v>
      </c>
      <c r="C1538" s="3" t="s">
        <v>2598</v>
      </c>
    </row>
    <row r="1539" ht="18.75" customHeight="1" spans="1:3">
      <c r="A1539" s="3">
        <v>1538</v>
      </c>
      <c r="B1539" s="3" t="s">
        <v>2599</v>
      </c>
      <c r="C1539" s="3" t="s">
        <v>2600</v>
      </c>
    </row>
    <row r="1540" ht="18.75" customHeight="1" spans="1:3">
      <c r="A1540" s="3">
        <v>1539</v>
      </c>
      <c r="B1540" s="3" t="s">
        <v>2601</v>
      </c>
      <c r="C1540" s="3" t="s">
        <v>2602</v>
      </c>
    </row>
    <row r="1541" ht="18.75" customHeight="1" spans="1:3">
      <c r="A1541" s="3">
        <v>1540</v>
      </c>
      <c r="B1541" s="3" t="s">
        <v>2603</v>
      </c>
      <c r="C1541" s="3" t="str">
        <f>_xlfn.CONCAT("911103026932051205")</f>
        <v>911103026932051205</v>
      </c>
    </row>
    <row r="1542" ht="18.75" customHeight="1" spans="1:3">
      <c r="A1542" s="3">
        <v>1541</v>
      </c>
      <c r="B1542" s="3" t="s">
        <v>2604</v>
      </c>
      <c r="C1542" s="3" t="str">
        <f>_xlfn.CONCAT("91110108MA01Q89N70")</f>
        <v>91110108MA01Q89N70</v>
      </c>
    </row>
    <row r="1543" ht="18.75" customHeight="1" spans="1:3">
      <c r="A1543" s="3">
        <v>1542</v>
      </c>
      <c r="B1543" s="3" t="s">
        <v>2605</v>
      </c>
      <c r="C1543" s="3" t="str">
        <f>_xlfn.CONCAT("911101070741449631")</f>
        <v>911101070741449631</v>
      </c>
    </row>
    <row r="1544" ht="18.75" customHeight="1" spans="1:3">
      <c r="A1544" s="3">
        <v>1543</v>
      </c>
      <c r="B1544" s="3" t="s">
        <v>2606</v>
      </c>
      <c r="C1544" s="3" t="str">
        <f>_xlfn.CONCAT("91110108MA002PPD13")</f>
        <v>91110108MA002PPD13</v>
      </c>
    </row>
    <row r="1545" ht="18.75" customHeight="1" spans="1:3">
      <c r="A1545" s="3">
        <v>1544</v>
      </c>
      <c r="B1545" s="3" t="s">
        <v>2607</v>
      </c>
      <c r="C1545" s="3" t="str">
        <f>_xlfn.CONCAT("911103025808131890")</f>
        <v>911103025808131890</v>
      </c>
    </row>
    <row r="1546" ht="18.75" customHeight="1" spans="1:3">
      <c r="A1546" s="3">
        <v>1545</v>
      </c>
      <c r="B1546" s="3" t="s">
        <v>2608</v>
      </c>
      <c r="C1546" s="3" t="s">
        <v>2609</v>
      </c>
    </row>
    <row r="1547" ht="18.75" customHeight="1" spans="1:3">
      <c r="A1547" s="3">
        <v>1546</v>
      </c>
      <c r="B1547" s="3" t="s">
        <v>2610</v>
      </c>
      <c r="C1547" s="3" t="s">
        <v>2611</v>
      </c>
    </row>
    <row r="1548" ht="18.75" customHeight="1" spans="1:3">
      <c r="A1548" s="3">
        <v>1547</v>
      </c>
      <c r="B1548" s="3" t="s">
        <v>2612</v>
      </c>
      <c r="C1548" s="3" t="str">
        <f>_xlfn.CONCAT("911101053067155943")</f>
        <v>911101053067155943</v>
      </c>
    </row>
    <row r="1549" ht="18.75" customHeight="1" spans="1:3">
      <c r="A1549" s="3">
        <v>1548</v>
      </c>
      <c r="B1549" s="3" t="s">
        <v>2613</v>
      </c>
      <c r="C1549" s="3" t="s">
        <v>2614</v>
      </c>
    </row>
    <row r="1550" ht="18.75" customHeight="1" spans="1:3">
      <c r="A1550" s="3">
        <v>1549</v>
      </c>
      <c r="B1550" s="3" t="s">
        <v>2615</v>
      </c>
      <c r="C1550" s="3" t="s">
        <v>2616</v>
      </c>
    </row>
  </sheetData>
  <sheetProtection objects="1" scenarios="1"/>
  <autoFilter ref="A1:C1550">
    <extLst/>
  </autoFilter>
  <pageMargins left="0.751388888888889" right="0.751388888888889" top="0.511805555555556" bottom="0.747916666666667" header="0.5" footer="0.511805555555556"/>
  <pageSetup paperSize="9" orientation="portrait" horizontalDpi="600"/>
  <headerFooter>
    <oddFooter>&amp;C&amp;"仿宋_GB2312"&amp;10第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liwei</cp:lastModifiedBy>
  <dcterms:created xsi:type="dcterms:W3CDTF">2025-02-18T10:49:00Z</dcterms:created>
  <dcterms:modified xsi:type="dcterms:W3CDTF">2025-02-18T16:07:09Z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07D9341D72B24B0EB12B6F0E17A723FD_13</vt:lpwstr>
  </property>
  <property fmtid="{D5CDD505-2E9C-101B-9397-08002B2CF9AE}" pid="3" name="KSOProductBuildVer">
    <vt:lpwstr>2052-11.8.2.11764</vt:lpwstr>
  </property>
</Properties>
</file>